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90" yWindow="120" windowWidth="12120" windowHeight="7965" tabRatio="729"/>
  </bookViews>
  <sheets>
    <sheet name="Residential Option 1" sheetId="1" r:id="rId1"/>
    <sheet name="Residential Option 2" sheetId="29" r:id="rId2"/>
    <sheet name="Residential Option 3" sheetId="30" r:id="rId3"/>
    <sheet name="Commercial" sheetId="23" r:id="rId4"/>
    <sheet name="NOT TO EXCEED Commercial" sheetId="32" r:id="rId5"/>
    <sheet name="Commercial Recycling" sheetId="24" r:id="rId6"/>
    <sheet name="Sheet1" sheetId="33" r:id="rId7"/>
  </sheets>
  <definedNames>
    <definedName name="\S" localSheetId="4">#REF!</definedName>
    <definedName name="\S" localSheetId="1">#REF!</definedName>
    <definedName name="\S" localSheetId="2">#REF!</definedName>
    <definedName name="\S">#REF!</definedName>
    <definedName name="_Fill" localSheetId="4" hidden="1">#REF!</definedName>
    <definedName name="_Fill" localSheetId="1" hidden="1">#REF!</definedName>
    <definedName name="_Fill" localSheetId="2" hidden="1">#REF!</definedName>
    <definedName name="_Fill" hidden="1">#REF!</definedName>
    <definedName name="a" localSheetId="4">#REF!</definedName>
    <definedName name="a" localSheetId="1">#REF!</definedName>
    <definedName name="a" localSheetId="2">#REF!</definedName>
    <definedName name="a">#REF!</definedName>
    <definedName name="PAGE1" localSheetId="4">#REF!</definedName>
    <definedName name="PAGE1" localSheetId="1">#REF!</definedName>
    <definedName name="PAGE1" localSheetId="2">#REF!</definedName>
    <definedName name="PAGE1">#REF!</definedName>
    <definedName name="PAGE2" localSheetId="4">#REF!</definedName>
    <definedName name="PAGE2" localSheetId="1">#REF!</definedName>
    <definedName name="PAGE2" localSheetId="2">#REF!</definedName>
    <definedName name="PAGE2">#REF!</definedName>
    <definedName name="PAGE3" localSheetId="4">#REF!</definedName>
    <definedName name="PAGE3" localSheetId="1">#REF!</definedName>
    <definedName name="PAGE3" localSheetId="2">#REF!</definedName>
    <definedName name="PAGE3">#REF!</definedName>
    <definedName name="_xlnm.Print_Area" localSheetId="3">Commercial!$A$1:$R$46</definedName>
    <definedName name="_xlnm.Print_Area" localSheetId="4">'NOT TO EXCEED Commercial'!$A$1:$R$46</definedName>
    <definedName name="_xlnm.Print_Area" localSheetId="0">'Residential Option 1'!$A$1:$G$42</definedName>
    <definedName name="_xlnm.Print_Area" localSheetId="1">'Residential Option 2'!$A$1:$I$44</definedName>
    <definedName name="_xlnm.Print_Area" localSheetId="2">'Residential Option 3'!$A$1:$G$42</definedName>
    <definedName name="STUBS" localSheetId="4">#REF!</definedName>
    <definedName name="STUBS" localSheetId="1">#REF!</definedName>
    <definedName name="STUBS" localSheetId="2">#REF!</definedName>
    <definedName name="STUBS">#REF!</definedName>
    <definedName name="TAB" localSheetId="4">#REF!</definedName>
    <definedName name="TAB" localSheetId="1">#REF!</definedName>
    <definedName name="TAB" localSheetId="2">#REF!</definedName>
    <definedName name="TAB">#REF!</definedName>
  </definedNames>
  <calcPr calcId="145621"/>
</workbook>
</file>

<file path=xl/calcChain.xml><?xml version="1.0" encoding="utf-8"?>
<calcChain xmlns="http://schemas.openxmlformats.org/spreadsheetml/2006/main">
  <c r="D12" i="30" l="1"/>
  <c r="N20" i="32"/>
  <c r="R39" i="32"/>
  <c r="R37" i="32"/>
  <c r="R35" i="32"/>
  <c r="N29" i="32"/>
  <c r="L29" i="32"/>
  <c r="J29" i="32"/>
  <c r="H29" i="32"/>
  <c r="F29" i="32"/>
  <c r="D29" i="32"/>
  <c r="N26" i="32"/>
  <c r="L26" i="32"/>
  <c r="J26" i="32"/>
  <c r="H26" i="32"/>
  <c r="F26" i="32"/>
  <c r="D26" i="32"/>
  <c r="N23" i="32"/>
  <c r="L23" i="32"/>
  <c r="J23" i="32"/>
  <c r="H23" i="32"/>
  <c r="F23" i="32"/>
  <c r="D23" i="32"/>
  <c r="L20" i="32"/>
  <c r="J20" i="32"/>
  <c r="H20" i="32"/>
  <c r="F20" i="32"/>
  <c r="D20" i="32"/>
  <c r="R17" i="32"/>
  <c r="R14" i="32"/>
  <c r="H10" i="32"/>
  <c r="N30" i="32" s="1"/>
  <c r="R35" i="23"/>
  <c r="R17" i="23"/>
  <c r="R14" i="23"/>
  <c r="N20" i="23"/>
  <c r="L20" i="23"/>
  <c r="J20" i="23"/>
  <c r="H20" i="23"/>
  <c r="F20" i="23"/>
  <c r="D20" i="23"/>
  <c r="D23" i="23"/>
  <c r="R41" i="32" l="1"/>
  <c r="R23" i="32"/>
  <c r="R29" i="32"/>
  <c r="N31" i="32"/>
  <c r="F15" i="32"/>
  <c r="F16" i="32" s="1"/>
  <c r="D18" i="32"/>
  <c r="R20" i="32"/>
  <c r="F21" i="32"/>
  <c r="F22" i="32" s="1"/>
  <c r="J21" i="32"/>
  <c r="J22" i="32" s="1"/>
  <c r="N21" i="32"/>
  <c r="N22" i="32" s="1"/>
  <c r="D24" i="32"/>
  <c r="H24" i="32"/>
  <c r="H25" i="32" s="1"/>
  <c r="L24" i="32"/>
  <c r="L25" i="32" s="1"/>
  <c r="P24" i="32"/>
  <c r="P25" i="32" s="1"/>
  <c r="D25" i="32"/>
  <c r="R26" i="32"/>
  <c r="F27" i="32"/>
  <c r="F28" i="32" s="1"/>
  <c r="J27" i="32"/>
  <c r="J28" i="32" s="1"/>
  <c r="N27" i="32"/>
  <c r="N28" i="32" s="1"/>
  <c r="D30" i="32"/>
  <c r="H30" i="32"/>
  <c r="H31" i="32" s="1"/>
  <c r="L30" i="32"/>
  <c r="L31" i="32" s="1"/>
  <c r="P30" i="32"/>
  <c r="P31" i="32" s="1"/>
  <c r="D31" i="32"/>
  <c r="D15" i="32"/>
  <c r="D21" i="32"/>
  <c r="D22" i="32" s="1"/>
  <c r="H21" i="32"/>
  <c r="H22" i="32" s="1"/>
  <c r="L21" i="32"/>
  <c r="L22" i="32" s="1"/>
  <c r="P21" i="32"/>
  <c r="P22" i="32" s="1"/>
  <c r="F24" i="32"/>
  <c r="F25" i="32" s="1"/>
  <c r="J24" i="32"/>
  <c r="J25" i="32" s="1"/>
  <c r="N24" i="32"/>
  <c r="N25" i="32" s="1"/>
  <c r="D27" i="32"/>
  <c r="H27" i="32"/>
  <c r="H28" i="32" s="1"/>
  <c r="L27" i="32"/>
  <c r="L28" i="32" s="1"/>
  <c r="P27" i="32"/>
  <c r="P28" i="32" s="1"/>
  <c r="F30" i="32"/>
  <c r="F31" i="32" s="1"/>
  <c r="J30" i="32"/>
  <c r="J31" i="32" s="1"/>
  <c r="F12" i="29"/>
  <c r="D12" i="29"/>
  <c r="D12" i="1"/>
  <c r="R37" i="23"/>
  <c r="R39" i="23"/>
  <c r="L23" i="23"/>
  <c r="F13" i="30"/>
  <c r="F11" i="30"/>
  <c r="F10" i="30"/>
  <c r="F9" i="30"/>
  <c r="H10" i="23"/>
  <c r="F21" i="23" s="1"/>
  <c r="R20" i="23"/>
  <c r="D13" i="29"/>
  <c r="H11" i="29"/>
  <c r="H10" i="29"/>
  <c r="H9" i="29"/>
  <c r="F11" i="1"/>
  <c r="F10" i="1"/>
  <c r="F9" i="1"/>
  <c r="P21" i="23" l="1"/>
  <c r="P22" i="23" s="1"/>
  <c r="N24" i="23"/>
  <c r="H21" i="23"/>
  <c r="H22" i="23" s="1"/>
  <c r="F24" i="23"/>
  <c r="J27" i="23"/>
  <c r="J30" i="23"/>
  <c r="R22" i="32"/>
  <c r="R15" i="32"/>
  <c r="D16" i="32"/>
  <c r="R16" i="32" s="1"/>
  <c r="R27" i="32"/>
  <c r="R25" i="32"/>
  <c r="R24" i="32"/>
  <c r="R18" i="32"/>
  <c r="D19" i="32"/>
  <c r="R19" i="32" s="1"/>
  <c r="R21" i="32"/>
  <c r="R31" i="32"/>
  <c r="R30" i="32"/>
  <c r="D28" i="32"/>
  <c r="R28" i="32" s="1"/>
  <c r="D24" i="23"/>
  <c r="L21" i="23"/>
  <c r="P27" i="23"/>
  <c r="J24" i="23"/>
  <c r="F27" i="23"/>
  <c r="N27" i="23"/>
  <c r="F30" i="23"/>
  <c r="D21" i="23"/>
  <c r="J21" i="23"/>
  <c r="J22" i="23" s="1"/>
  <c r="N21" i="23"/>
  <c r="N22" i="23" s="1"/>
  <c r="P24" i="23"/>
  <c r="P30" i="23"/>
  <c r="H24" i="23"/>
  <c r="L24" i="23"/>
  <c r="D27" i="23"/>
  <c r="H27" i="23"/>
  <c r="L27" i="23"/>
  <c r="L30" i="23"/>
  <c r="H30" i="23"/>
  <c r="D30" i="23"/>
  <c r="N30" i="23"/>
  <c r="R41" i="23"/>
  <c r="F12" i="30"/>
  <c r="F14" i="30" s="1"/>
  <c r="F22" i="23"/>
  <c r="D22" i="23"/>
  <c r="L22" i="23"/>
  <c r="N26" i="23"/>
  <c r="N23" i="23"/>
  <c r="L29" i="23"/>
  <c r="L26" i="23"/>
  <c r="J29" i="23"/>
  <c r="J26" i="23"/>
  <c r="J23" i="23"/>
  <c r="H29" i="23"/>
  <c r="H26" i="23"/>
  <c r="H23" i="23"/>
  <c r="F29" i="23"/>
  <c r="F26" i="23"/>
  <c r="F23" i="23"/>
  <c r="D26" i="23"/>
  <c r="F15" i="23"/>
  <c r="F16" i="23" s="1"/>
  <c r="N29" i="23"/>
  <c r="N31" i="23" s="1"/>
  <c r="D29" i="23"/>
  <c r="R23" i="23" l="1"/>
  <c r="R30" i="23"/>
  <c r="R32" i="32"/>
  <c r="R43" i="32" s="1"/>
  <c r="R44" i="32" s="1"/>
  <c r="R29" i="23"/>
  <c r="R24" i="23"/>
  <c r="R22" i="23"/>
  <c r="R21" i="23"/>
  <c r="R26" i="23"/>
  <c r="R27" i="23"/>
  <c r="J31" i="23"/>
  <c r="N28" i="23"/>
  <c r="L25" i="23"/>
  <c r="F31" i="23"/>
  <c r="H28" i="23"/>
  <c r="L28" i="23"/>
  <c r="L31" i="23"/>
  <c r="P28" i="23"/>
  <c r="P31" i="23"/>
  <c r="P25" i="23"/>
  <c r="D18" i="23"/>
  <c r="D15" i="23"/>
  <c r="R15" i="23" s="1"/>
  <c r="F28" i="23"/>
  <c r="H31" i="23"/>
  <c r="J28" i="23"/>
  <c r="F13" i="29"/>
  <c r="H14" i="29" s="1"/>
  <c r="D19" i="23" l="1"/>
  <c r="R19" i="23" s="1"/>
  <c r="R18" i="23"/>
  <c r="F13" i="1"/>
  <c r="F12" i="1"/>
  <c r="F14" i="1" s="1"/>
  <c r="D16" i="23"/>
  <c r="R16" i="23" s="1"/>
  <c r="D31" i="23"/>
  <c r="R31" i="23" s="1"/>
  <c r="D25" i="23"/>
  <c r="D28" i="23"/>
  <c r="R28" i="23" s="1"/>
  <c r="F25" i="23" l="1"/>
  <c r="H25" i="23"/>
  <c r="J25" i="23"/>
  <c r="N25" i="23"/>
  <c r="R25" i="23" l="1"/>
  <c r="H12" i="29"/>
  <c r="R32" i="23" l="1"/>
  <c r="R43" i="23" s="1"/>
  <c r="R44" i="23" s="1"/>
</calcChain>
</file>

<file path=xl/sharedStrings.xml><?xml version="1.0" encoding="utf-8"?>
<sst xmlns="http://schemas.openxmlformats.org/spreadsheetml/2006/main" count="188" uniqueCount="90">
  <si>
    <t>Monthly Total for Commercial Solid Waste Collection</t>
  </si>
  <si>
    <t>Pickups/Week:</t>
  </si>
  <si>
    <t>Additional
95 gal Carts</t>
  </si>
  <si>
    <t>95 gal Cart</t>
  </si>
  <si>
    <t>Container Size (cubic yards)</t>
  </si>
  <si>
    <t>Annual Total for Commercial Solid Waste Collection</t>
  </si>
  <si>
    <t>Service</t>
  </si>
  <si>
    <t>Collection</t>
  </si>
  <si>
    <t>Disposal</t>
  </si>
  <si>
    <t>Total</t>
  </si>
  <si>
    <t>(d)                 Est. Units/ Month</t>
  </si>
  <si>
    <t>(h)                    Est. Units/ Month</t>
  </si>
  <si>
    <t>(j)                           Est. Units/ Month</t>
  </si>
  <si>
    <t xml:space="preserve">Disposal fee per ton = </t>
  </si>
  <si>
    <t>(l)                           Est. Units/ Month</t>
  </si>
  <si>
    <t xml:space="preserve"> Option 1: Subscription Service </t>
  </si>
  <si>
    <t>(a*b)                     Annual Rate</t>
  </si>
  <si>
    <t xml:space="preserve"> Option 3: Universal Service </t>
  </si>
  <si>
    <t>(a)                                Per Unit Monthly Rate</t>
  </si>
  <si>
    <t>(b)                             # Residential Customers</t>
  </si>
  <si>
    <t>(c)                                Per Unit Monthly Rate</t>
  </si>
  <si>
    <t>(a*b)  + (c*d)                   Annual Rate</t>
  </si>
  <si>
    <t>(b)                            USA                    # Residential Customers</t>
  </si>
  <si>
    <t>(d)                         RSA                           # Residential Customers</t>
  </si>
  <si>
    <t xml:space="preserve"> Option 2: Subscription RSA and Universal USA </t>
  </si>
  <si>
    <t>Non-Compaction</t>
  </si>
  <si>
    <t xml:space="preserve">Disposal fee of per cubic yard = </t>
  </si>
  <si>
    <t>Compaction</t>
  </si>
  <si>
    <t>BIDDER'S NAME:</t>
  </si>
  <si>
    <t>COMMERCIAL RECYCLING SERVICES</t>
  </si>
  <si>
    <t>PAPER</t>
  </si>
  <si>
    <t>COMMINGLED CONTAINERS</t>
  </si>
  <si>
    <t>SINGLE STREAM RECYCLABLES</t>
  </si>
  <si>
    <r>
      <t xml:space="preserve">Bidder should complete </t>
    </r>
    <r>
      <rPr>
        <b/>
        <sz val="11"/>
        <rFont val="Calibri"/>
        <family val="2"/>
        <scheme val="minor"/>
      </rPr>
      <t>all yellow boxes</t>
    </r>
    <r>
      <rPr>
        <sz val="11"/>
        <rFont val="Calibri"/>
        <family val="2"/>
        <scheme val="minor"/>
      </rPr>
      <t xml:space="preserve"> on all the spreadsheets. All other cells are locked. Prices are for collection only (disposal is not included) and should include a 5% franchise fee.  </t>
    </r>
    <r>
      <rPr>
        <b/>
        <sz val="11"/>
        <rFont val="Calibri"/>
        <family val="2"/>
        <scheme val="minor"/>
      </rPr>
      <t xml:space="preserve">Please round unit prices to the nearest whole cent. </t>
    </r>
    <r>
      <rPr>
        <sz val="11"/>
        <rFont val="Calibri"/>
        <family val="2"/>
        <scheme val="minor"/>
      </rPr>
      <t xml:space="preserve">Each price form is pre-populated with formulas that will calculate annual prices. </t>
    </r>
  </si>
  <si>
    <t>Solid Waste Collection, including Bulky Waste
(95 gallon cart; RFID; 1 x week; Bulky on call)</t>
  </si>
  <si>
    <t>Yard Debris Collection 
(1 x week, manual)</t>
  </si>
  <si>
    <t>Total Monthly Fee Per Unit</t>
  </si>
  <si>
    <t>Additional Fee for Non-Medical Back Door Service
(Solid Waste &amp; Recycling; in addition to fee in row 4)</t>
  </si>
  <si>
    <t>Please note # of Residential Customers is  an estimate based on current subscription and is subject to change. No guarantee is made as to a minimum number of Residential Customers serviced by this Agreement.</t>
  </si>
  <si>
    <r>
      <t xml:space="preserve">Bidder should complete </t>
    </r>
    <r>
      <rPr>
        <b/>
        <sz val="11"/>
        <rFont val="Calibri"/>
        <family val="2"/>
        <scheme val="minor"/>
      </rPr>
      <t>all yellow boxes</t>
    </r>
    <r>
      <rPr>
        <sz val="11"/>
        <rFont val="Calibri"/>
        <family val="2"/>
        <scheme val="minor"/>
      </rPr>
      <t xml:space="preserve"> on all the spreadsheets. All other cells are locked. Prices are for collection only (disposal is not included) and should include a 5% franchise fee. </t>
    </r>
    <r>
      <rPr>
        <b/>
        <sz val="11"/>
        <rFont val="Calibri"/>
        <family val="2"/>
        <scheme val="minor"/>
      </rPr>
      <t xml:space="preserve"> Please round unit prices to the nearest whole cent.</t>
    </r>
    <r>
      <rPr>
        <sz val="11"/>
        <rFont val="Calibri"/>
        <family val="2"/>
        <scheme val="minor"/>
      </rPr>
      <t xml:space="preserve"> Each price form is pre-populated with formulas that will calculate annual prices. </t>
    </r>
  </si>
  <si>
    <t>RESIDENTIAL COLLECTION SERVICE - OPTION 1</t>
  </si>
  <si>
    <t>RESIDENTIAL COLLECTION SERVICE - OPTION 2</t>
  </si>
  <si>
    <t>RESIDENTIAL COLLECTION SERVICE - OPTION 3</t>
  </si>
  <si>
    <t>COMMERCIAL COLLECTION SERVICE</t>
  </si>
  <si>
    <t>NOT-TO-EXCEED COMMERCIAL RECYCLING FEES</t>
  </si>
  <si>
    <t xml:space="preserve">Pounds per cubic yard disposal factor = </t>
  </si>
  <si>
    <t>Collection fee per cubic yard =</t>
  </si>
  <si>
    <t>(includes 5% franchise fee)</t>
  </si>
  <si>
    <t>(should include 5% franchise fee)</t>
  </si>
  <si>
    <t>96-gallon cart ($/month)</t>
  </si>
  <si>
    <t>65-gallon cart ($/month)</t>
  </si>
  <si>
    <t>2 cy dumpster ($/month)</t>
  </si>
  <si>
    <t>4 cy dumpster ($/month)</t>
  </si>
  <si>
    <t>6 cy dumpster ($/month)</t>
  </si>
  <si>
    <t>8 cy dumpster ($/month)</t>
  </si>
  <si>
    <t xml:space="preserve">Monthly Total </t>
  </si>
  <si>
    <r>
      <rPr>
        <b/>
        <sz val="11"/>
        <rFont val="Calibri"/>
        <family val="2"/>
        <scheme val="minor"/>
      </rPr>
      <t>Additional Fee for Non-Medical Back Door Service</t>
    </r>
    <r>
      <rPr>
        <sz val="11"/>
        <rFont val="Calibri"/>
        <family val="2"/>
        <scheme val="minor"/>
      </rPr>
      <t xml:space="preserve">
</t>
    </r>
    <r>
      <rPr>
        <sz val="10"/>
        <rFont val="Calibri"/>
        <family val="2"/>
        <scheme val="minor"/>
      </rPr>
      <t>(Solid Waste &amp; Recycling; in addition to fee in row 4)</t>
    </r>
  </si>
  <si>
    <t>Percent discount on Monthly Fee per Unit should the County assume billing for USA Residential Customers.</t>
  </si>
  <si>
    <t>(a)                                                Monthly Rate</t>
  </si>
  <si>
    <t>(b)                                 Est. Units/ Month</t>
  </si>
  <si>
    <t>(c)                Monthly                              Rate</t>
  </si>
  <si>
    <t>(e)                    Monthly                       Rate</t>
  </si>
  <si>
    <t>(f)                         Est. Units/ Month</t>
  </si>
  <si>
    <t>(g)                  Monthly                      Rate</t>
  </si>
  <si>
    <t>(i)                  Monthly                   Rate</t>
  </si>
  <si>
    <t>(k)                  Monthly                 Rate</t>
  </si>
  <si>
    <r>
      <rPr>
        <b/>
        <sz val="11"/>
        <rFont val="Calibri"/>
        <family val="2"/>
        <scheme val="minor"/>
      </rPr>
      <t>Residential</t>
    </r>
    <r>
      <rPr>
        <sz val="11"/>
        <rFont val="Calibri"/>
        <family val="2"/>
        <scheme val="minor"/>
      </rPr>
      <t xml:space="preserve"> </t>
    </r>
    <r>
      <rPr>
        <b/>
        <sz val="11"/>
        <rFont val="Calibri"/>
        <family val="2"/>
        <scheme val="minor"/>
      </rPr>
      <t xml:space="preserve">Option 3 - Universal Service. </t>
    </r>
    <r>
      <rPr>
        <sz val="11"/>
        <rFont val="Calibri"/>
        <family val="2"/>
        <scheme val="minor"/>
      </rPr>
      <t xml:space="preserve">Residential Collection Service would be universal throughout the entire Franchise Area, which includes approximately 40,930 residential units. Solid Waste and Recycling Carts are Contractor-provided and maintained. </t>
    </r>
  </si>
  <si>
    <t>Annual Total for Residential Collection Service per Unit</t>
  </si>
  <si>
    <t>TOTAL ANNUAL PRICE FOR RESIDENTIAL COLLECTION SERVICE</t>
  </si>
  <si>
    <t>Percent discount on Monthly Fee per Unit should the County assume billing for  Residential Customers.</t>
  </si>
  <si>
    <t>(m)                                            Extra Pick Up</t>
  </si>
  <si>
    <t>(n)                           Est. Units/ Month</t>
  </si>
  <si>
    <t xml:space="preserve"> (a*b)+(c*d)+      (e*f)+(g*h)+       (i*j)+(k*l)+(m*n)  Monthly Total</t>
  </si>
  <si>
    <t>PRICE FORM PAGE 1 OF 6</t>
  </si>
  <si>
    <t>PRICE FORM PAGE 2 OF 6</t>
  </si>
  <si>
    <t>PRICE FORM PAGE 3 OF 6</t>
  </si>
  <si>
    <t>PRICE FORM PAGE 4 OF 6</t>
  </si>
  <si>
    <t>PRICE FORM PAGE 6 OF 6</t>
  </si>
  <si>
    <t>(a)                  Units</t>
  </si>
  <si>
    <t>(b)                     Pull Charge</t>
  </si>
  <si>
    <t>(c)                       Estimated Pulls/ Month</t>
  </si>
  <si>
    <t>(a*b*c)</t>
  </si>
  <si>
    <r>
      <rPr>
        <b/>
        <sz val="11"/>
        <rFont val="Calibri"/>
        <family val="2"/>
        <scheme val="minor"/>
      </rPr>
      <t>Residential</t>
    </r>
    <r>
      <rPr>
        <sz val="11"/>
        <rFont val="Calibri"/>
        <family val="2"/>
        <scheme val="minor"/>
      </rPr>
      <t xml:space="preserve"> </t>
    </r>
    <r>
      <rPr>
        <b/>
        <sz val="11"/>
        <rFont val="Calibri"/>
        <family val="2"/>
        <scheme val="minor"/>
      </rPr>
      <t>Option 1 - Subscription Service.</t>
    </r>
    <r>
      <rPr>
        <sz val="11"/>
        <rFont val="Calibri"/>
        <family val="2"/>
        <scheme val="minor"/>
      </rPr>
      <t xml:space="preserve"> The County would maintain the current model, in which Residential Collection Service is provided through subscription only. Approximately 23,131 residential units currently subscribe to service.  The entire service area has approximately 40,930 residential units. Solid Waste and Recycling Carts are Contractor-provided and maintained.</t>
    </r>
    <r>
      <rPr>
        <b/>
        <sz val="11"/>
        <color theme="9" tint="-0.249977111117893"/>
        <rFont val="Calibri"/>
        <family val="2"/>
        <scheme val="minor"/>
      </rPr>
      <t xml:space="preserve"> </t>
    </r>
  </si>
  <si>
    <r>
      <rPr>
        <b/>
        <sz val="11"/>
        <rFont val="Calibri"/>
        <family val="2"/>
        <scheme val="minor"/>
      </rPr>
      <t>Residential</t>
    </r>
    <r>
      <rPr>
        <sz val="11"/>
        <rFont val="Calibri"/>
        <family val="2"/>
        <scheme val="minor"/>
      </rPr>
      <t xml:space="preserve"> </t>
    </r>
    <r>
      <rPr>
        <b/>
        <sz val="11"/>
        <rFont val="Calibri"/>
        <family val="2"/>
        <scheme val="minor"/>
      </rPr>
      <t>Option 2 - Subscription Service in Rural Service Area and Universal Service in Urban Service Area.</t>
    </r>
    <r>
      <rPr>
        <sz val="11"/>
        <rFont val="Calibri"/>
        <family val="2"/>
        <scheme val="minor"/>
      </rPr>
      <t xml:space="preserve"> Residential Collection Service shall be universal in the Urban Service Area (USA), meaning all residential units would pay for and receive collection service. Residential Collection Service would continue to be provided on a subscription basis in the Rural Service Area (RSA).  Exhibit 3 of Attachment C provides a map delineating the USA and RSA.  The USA includes approximately 26,160 residential units.  The RSA has approximately 14,770 residential units, with about 5,185 currently subscribing for service.  Solid Waste and Recycling Carts are Contractor-provided and maintained. </t>
    </r>
  </si>
  <si>
    <r>
      <t xml:space="preserve">Bidder should complete </t>
    </r>
    <r>
      <rPr>
        <b/>
        <sz val="14"/>
        <rFont val="Calibri"/>
        <family val="2"/>
        <scheme val="minor"/>
      </rPr>
      <t>all yellow boxes</t>
    </r>
    <r>
      <rPr>
        <sz val="14"/>
        <rFont val="Calibri"/>
        <family val="2"/>
        <scheme val="minor"/>
      </rPr>
      <t xml:space="preserve"> on all the spreadsheet. All other cells are locked. Prices are for the collection element of commercial fees and should include a 5% franchise fee.  Collection fees include container rental and maintenance, except for self-contained compactors, which may be owned by the customer or a rental fee may be negotiated between the customer and the Contractor. The disposal element of commercial fees will be calculated as noted below. Pull Charges for compaction containers do not include disposal. The Contractor shall pay the actual tip fee at the County-Designated Facility. The numbers of Commercial Customers listed below are estimates for the purposes of this Bid only. The County makes no guarantee as to the number of Commercial Customers that will be serviced. </t>
    </r>
    <r>
      <rPr>
        <b/>
        <sz val="14"/>
        <rFont val="Calibri"/>
        <family val="2"/>
        <scheme val="minor"/>
      </rPr>
      <t>Please round unit prices to the nearest whole cent.</t>
    </r>
    <r>
      <rPr>
        <sz val="14"/>
        <rFont val="Calibri"/>
        <family val="2"/>
        <scheme val="minor"/>
      </rPr>
      <t xml:space="preserve"> Each price form is pre-populated with formulas that will calculate annual prices. </t>
    </r>
  </si>
  <si>
    <t>Container Size             (cubic yards)</t>
  </si>
  <si>
    <t xml:space="preserve">PRICE FORM PAGE 5 OF 6 </t>
  </si>
  <si>
    <r>
      <rPr>
        <b/>
        <sz val="14"/>
        <color rgb="FFFF0000"/>
        <rFont val="Calibri"/>
        <family val="2"/>
        <scheme val="minor"/>
      </rPr>
      <t>NOT TO EXCEED</t>
    </r>
    <r>
      <rPr>
        <b/>
        <sz val="14"/>
        <rFont val="Calibri"/>
        <family val="2"/>
        <scheme val="minor"/>
      </rPr>
      <t xml:space="preserve"> COMMERCIAL COLLECTION SERVICE</t>
    </r>
  </si>
  <si>
    <r>
      <t xml:space="preserve">Bidder should provide the not-to-exceed commercial recycling fees it will charge Commercial Customers requesting recycling service. The selected bidder (Contractor) shall provide this service on a non-exclusive basis. </t>
    </r>
    <r>
      <rPr>
        <b/>
        <sz val="11"/>
        <rFont val="Calibri"/>
        <family val="2"/>
        <scheme val="minor"/>
      </rPr>
      <t>Contractor may charge less than these prices, but may not charge more</t>
    </r>
    <r>
      <rPr>
        <sz val="11"/>
        <rFont val="Calibri"/>
        <family val="2"/>
        <scheme val="minor"/>
      </rPr>
      <t>.  All rates assume weekly collection service.</t>
    </r>
  </si>
  <si>
    <t>Recycling Collection
(65 gallon cart; RFID; 1 x week)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</si>
</sst>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_(* #,##0_);_(* \(#,##0\);_(* &quot;-&quot;??_);_(@_)"/>
  </numFmts>
  <fonts count="23">
    <font>
      <sz val="10"/>
      <name val="Arial"/>
    </font>
    <font>
      <sz val="10"/>
      <name val="Arial"/>
      <family val="2"/>
    </font>
    <font>
      <b/>
      <sz val="12"/>
      <name val="Arial"/>
      <family val="2"/>
    </font>
    <font>
      <b/>
      <sz val="10"/>
      <name val="Arial"/>
      <family val="2"/>
    </font>
    <font>
      <sz val="10"/>
      <name val="Arial"/>
      <family val="2"/>
    </font>
    <font>
      <sz val="10"/>
      <name val="SWISS"/>
    </font>
    <font>
      <b/>
      <sz val="11"/>
      <name val="Calibri"/>
      <family val="2"/>
      <scheme val="minor"/>
    </font>
    <font>
      <sz val="11"/>
      <name val="Calibri"/>
      <family val="2"/>
      <scheme val="minor"/>
    </font>
    <font>
      <sz val="10"/>
      <name val="Calibri"/>
      <family val="2"/>
      <scheme val="minor"/>
    </font>
    <font>
      <b/>
      <sz val="14"/>
      <name val="Calibri"/>
      <family val="2"/>
      <scheme val="minor"/>
    </font>
    <font>
      <b/>
      <sz val="12"/>
      <name val="Calibri"/>
      <family val="2"/>
      <scheme val="minor"/>
    </font>
    <font>
      <sz val="14"/>
      <name val="Calibri"/>
      <family val="2"/>
      <scheme val="minor"/>
    </font>
    <font>
      <b/>
      <sz val="11"/>
      <name val="Calibri"/>
      <family val="2"/>
    </font>
    <font>
      <sz val="12"/>
      <name val="Calibri"/>
      <family val="2"/>
      <scheme val="minor"/>
    </font>
    <font>
      <sz val="11"/>
      <name val="Arial"/>
      <family val="2"/>
    </font>
    <font>
      <b/>
      <sz val="11"/>
      <color rgb="FFFF0000"/>
      <name val="Calibri"/>
      <family val="2"/>
      <scheme val="minor"/>
    </font>
    <font>
      <i/>
      <sz val="11"/>
      <name val="Calibri"/>
      <family val="2"/>
      <scheme val="minor"/>
    </font>
    <font>
      <sz val="10"/>
      <name val="Arial"/>
      <family val="2"/>
    </font>
    <font>
      <b/>
      <sz val="11"/>
      <color theme="9" tint="-0.249977111117893"/>
      <name val="Calibri"/>
      <family val="2"/>
      <scheme val="minor"/>
    </font>
    <font>
      <sz val="14"/>
      <name val="Arial"/>
      <family val="2"/>
    </font>
    <font>
      <i/>
      <sz val="12"/>
      <name val="Arial"/>
      <family val="2"/>
    </font>
    <font>
      <sz val="12"/>
      <name val="Arial"/>
      <family val="2"/>
    </font>
    <font>
      <b/>
      <sz val="14"/>
      <color rgb="FFFF000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s>
  <borders count="56">
    <border>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double">
        <color indexed="64"/>
      </top>
      <bottom/>
      <diagonal/>
    </border>
    <border>
      <left/>
      <right/>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style="thin">
        <color indexed="64"/>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uble">
        <color indexed="64"/>
      </bottom>
      <diagonal/>
    </border>
  </borders>
  <cellStyleXfs count="5">
    <xf numFmtId="0" fontId="0" fillId="0" borderId="0"/>
    <xf numFmtId="44" fontId="1" fillId="0" borderId="0" applyFont="0" applyFill="0" applyBorder="0" applyAlignment="0" applyProtection="0"/>
    <xf numFmtId="0" fontId="4" fillId="0" borderId="0"/>
    <xf numFmtId="0" fontId="5" fillId="0" borderId="0"/>
    <xf numFmtId="43" fontId="17" fillId="0" borderId="0" applyFont="0" applyFill="0" applyBorder="0" applyAlignment="0" applyProtection="0"/>
  </cellStyleXfs>
  <cellXfs count="313">
    <xf numFmtId="0" fontId="0" fillId="0" borderId="0" xfId="0"/>
    <xf numFmtId="0" fontId="7" fillId="0" borderId="0" xfId="0" applyFont="1" applyProtection="1">
      <protection locked="0"/>
    </xf>
    <xf numFmtId="0" fontId="7" fillId="0" borderId="0" xfId="0" applyFont="1" applyAlignment="1" applyProtection="1">
      <alignment vertical="top"/>
      <protection locked="0"/>
    </xf>
    <xf numFmtId="0" fontId="7" fillId="0" borderId="0" xfId="0" applyFont="1" applyFill="1" applyBorder="1" applyAlignment="1" applyProtection="1">
      <alignment vertical="top"/>
      <protection locked="0"/>
    </xf>
    <xf numFmtId="0" fontId="6" fillId="0" borderId="0" xfId="0" applyFont="1" applyProtection="1">
      <protection locked="0"/>
    </xf>
    <xf numFmtId="0" fontId="6" fillId="0" borderId="0" xfId="0" applyFont="1" applyFill="1" applyBorder="1" applyProtection="1">
      <protection locked="0"/>
    </xf>
    <xf numFmtId="164" fontId="7" fillId="0" borderId="0" xfId="1"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3" fontId="7" fillId="0" borderId="0" xfId="0" applyNumberFormat="1" applyFont="1" applyFill="1" applyBorder="1" applyAlignment="1" applyProtection="1">
      <alignment vertical="top"/>
      <protection locked="0"/>
    </xf>
    <xf numFmtId="2" fontId="7" fillId="0" borderId="0" xfId="0" applyNumberFormat="1" applyFont="1" applyFill="1" applyBorder="1" applyAlignment="1" applyProtection="1">
      <alignment horizontal="right" vertical="center"/>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vertical="center"/>
      <protection locked="0"/>
    </xf>
    <xf numFmtId="0" fontId="2" fillId="0" borderId="0" xfId="2" applyFont="1" applyAlignment="1" applyProtection="1">
      <alignment horizontal="center"/>
      <protection locked="0"/>
    </xf>
    <xf numFmtId="0" fontId="7" fillId="0" borderId="0" xfId="2" applyFont="1" applyProtection="1">
      <protection locked="0"/>
    </xf>
    <xf numFmtId="0" fontId="4" fillId="0" borderId="0" xfId="2" applyProtection="1">
      <protection locked="0"/>
    </xf>
    <xf numFmtId="0" fontId="4" fillId="0" borderId="0" xfId="2" applyBorder="1" applyAlignment="1" applyProtection="1">
      <alignment horizontal="left" vertical="center"/>
      <protection locked="0"/>
    </xf>
    <xf numFmtId="0" fontId="6" fillId="0" borderId="0" xfId="2" applyFont="1" applyProtection="1">
      <protection locked="0"/>
    </xf>
    <xf numFmtId="44" fontId="7" fillId="0" borderId="0" xfId="2" applyNumberFormat="1" applyFont="1" applyProtection="1">
      <protection locked="0"/>
    </xf>
    <xf numFmtId="0" fontId="7" fillId="0" borderId="0" xfId="2" applyFont="1" applyAlignment="1" applyProtection="1">
      <alignment horizontal="center"/>
      <protection locked="0"/>
    </xf>
    <xf numFmtId="0" fontId="4" fillId="0" borderId="0" xfId="2" applyAlignment="1" applyProtection="1">
      <alignment horizontal="center"/>
      <protection locked="0"/>
    </xf>
    <xf numFmtId="0" fontId="3" fillId="0" borderId="0" xfId="2" applyFont="1" applyAlignment="1" applyProtection="1">
      <alignment horizontal="center"/>
      <protection locked="0"/>
    </xf>
    <xf numFmtId="0" fontId="4" fillId="0" borderId="0" xfId="2" applyFill="1" applyProtection="1">
      <protection locked="0"/>
    </xf>
    <xf numFmtId="0" fontId="9" fillId="0" borderId="0" xfId="2" applyFont="1" applyAlignment="1" applyProtection="1">
      <protection locked="0"/>
    </xf>
    <xf numFmtId="0" fontId="8" fillId="0" borderId="0" xfId="0" applyFont="1" applyBorder="1" applyAlignment="1" applyProtection="1">
      <alignment vertical="center" wrapText="1"/>
      <protection locked="0"/>
    </xf>
    <xf numFmtId="0" fontId="7" fillId="0" borderId="0" xfId="3" applyFont="1" applyProtection="1"/>
    <xf numFmtId="0" fontId="7" fillId="0" borderId="0" xfId="0" applyFont="1" applyProtection="1"/>
    <xf numFmtId="0" fontId="7" fillId="0" borderId="0" xfId="3" applyFont="1" applyFill="1" applyProtection="1"/>
    <xf numFmtId="0" fontId="6" fillId="0" borderId="0" xfId="0" applyFont="1" applyFill="1" applyAlignment="1" applyProtection="1">
      <alignment horizontal="left"/>
    </xf>
    <xf numFmtId="0" fontId="7" fillId="0" borderId="0" xfId="3" applyFont="1" applyFill="1" applyBorder="1" applyAlignment="1" applyProtection="1">
      <alignment horizontal="center"/>
    </xf>
    <xf numFmtId="0" fontId="11" fillId="0" borderId="0" xfId="3" applyFont="1" applyProtection="1"/>
    <xf numFmtId="0" fontId="5" fillId="0" borderId="0" xfId="3" applyProtection="1"/>
    <xf numFmtId="0" fontId="6" fillId="0" borderId="0" xfId="0" applyFont="1" applyFill="1" applyBorder="1" applyAlignment="1" applyProtection="1">
      <alignment horizontal="center"/>
      <protection locked="0"/>
    </xf>
    <xf numFmtId="0" fontId="10" fillId="0" borderId="0" xfId="0" applyFont="1" applyAlignment="1" applyProtection="1">
      <alignment horizontal="center"/>
    </xf>
    <xf numFmtId="0" fontId="3" fillId="0" borderId="0" xfId="2" applyFont="1" applyFill="1" applyAlignment="1" applyProtection="1">
      <alignment horizontal="center"/>
      <protection locked="0"/>
    </xf>
    <xf numFmtId="0" fontId="14" fillId="0" borderId="0" xfId="0" applyFont="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wrapText="1"/>
      <protection locked="0"/>
    </xf>
    <xf numFmtId="44" fontId="7" fillId="0" borderId="0" xfId="0" applyNumberFormat="1" applyFont="1" applyFill="1" applyBorder="1" applyAlignment="1" applyProtection="1">
      <alignment horizontal="right" vertical="center"/>
      <protection locked="0"/>
    </xf>
    <xf numFmtId="1" fontId="7" fillId="0" borderId="0" xfId="0" applyNumberFormat="1" applyFont="1" applyFill="1" applyBorder="1" applyAlignment="1" applyProtection="1">
      <alignment horizontal="right" vertical="center"/>
      <protection locked="0"/>
    </xf>
    <xf numFmtId="44" fontId="7"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44" fontId="7" fillId="0" borderId="0" xfId="2"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wrapText="1"/>
      <protection locked="0"/>
    </xf>
    <xf numFmtId="44" fontId="6" fillId="0" borderId="0" xfId="2" applyNumberFormat="1" applyFont="1" applyFill="1" applyBorder="1" applyAlignment="1" applyProtection="1">
      <alignment horizontal="right" vertical="center"/>
      <protection locked="0"/>
    </xf>
    <xf numFmtId="0" fontId="16" fillId="0" borderId="0" xfId="0" applyFont="1" applyFill="1" applyBorder="1" applyAlignment="1" applyProtection="1">
      <alignment wrapText="1"/>
      <protection locked="0"/>
    </xf>
    <xf numFmtId="0" fontId="16" fillId="0" borderId="0" xfId="0" applyFont="1" applyFill="1" applyBorder="1" applyAlignment="1" applyProtection="1">
      <alignment horizontal="left" wrapText="1"/>
      <protection locked="0"/>
    </xf>
    <xf numFmtId="39" fontId="7" fillId="0" borderId="0" xfId="2" applyNumberFormat="1" applyFont="1" applyFill="1" applyBorder="1" applyAlignment="1" applyProtection="1">
      <alignment horizontal="right" vertical="center"/>
      <protection locked="0"/>
    </xf>
    <xf numFmtId="39" fontId="6" fillId="0" borderId="0" xfId="2" applyNumberFormat="1" applyFont="1" applyFill="1" applyBorder="1" applyAlignment="1" applyProtection="1">
      <alignment horizontal="right" vertical="center"/>
      <protection locked="0"/>
    </xf>
    <xf numFmtId="0" fontId="7" fillId="0" borderId="0" xfId="0" applyFont="1" applyFill="1" applyBorder="1" applyAlignment="1" applyProtection="1">
      <protection locked="0"/>
    </xf>
    <xf numFmtId="0" fontId="6"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10" fontId="16" fillId="0" borderId="0" xfId="0" applyNumberFormat="1" applyFont="1" applyFill="1" applyBorder="1" applyAlignment="1" applyProtection="1">
      <alignment wrapText="1"/>
      <protection locked="0"/>
    </xf>
    <xf numFmtId="44" fontId="7" fillId="0" borderId="0" xfId="0" applyNumberFormat="1" applyFont="1" applyFill="1" applyBorder="1" applyAlignment="1" applyProtection="1">
      <alignment wrapText="1"/>
      <protection locked="0"/>
    </xf>
    <xf numFmtId="0" fontId="7" fillId="0" borderId="0" xfId="0" applyFont="1" applyBorder="1" applyAlignment="1" applyProtection="1">
      <alignment vertical="center" wrapText="1"/>
      <protection locked="0"/>
    </xf>
    <xf numFmtId="0" fontId="7" fillId="0" borderId="0" xfId="0" applyFont="1" applyAlignment="1" applyProtection="1">
      <alignment horizontal="left"/>
      <protection locked="0"/>
    </xf>
    <xf numFmtId="0" fontId="6" fillId="0" borderId="0" xfId="0" applyFont="1" applyAlignment="1" applyProtection="1">
      <alignment vertical="center" wrapText="1"/>
      <protection locked="0"/>
    </xf>
    <xf numFmtId="44" fontId="7" fillId="2" borderId="11" xfId="0" applyNumberFormat="1" applyFont="1" applyFill="1" applyBorder="1" applyAlignment="1" applyProtection="1">
      <alignment horizontal="right" vertical="center"/>
      <protection locked="0"/>
    </xf>
    <xf numFmtId="0" fontId="7" fillId="0" borderId="8" xfId="0" applyFont="1" applyBorder="1" applyAlignment="1" applyProtection="1">
      <alignment horizontal="center" vertical="center" wrapText="1"/>
      <protection locked="0"/>
    </xf>
    <xf numFmtId="0" fontId="7" fillId="0" borderId="0" xfId="0" applyFont="1" applyFill="1" applyAlignment="1" applyProtection="1">
      <alignment vertical="center"/>
      <protection locked="0"/>
    </xf>
    <xf numFmtId="0" fontId="12" fillId="7" borderId="33" xfId="3" applyFont="1" applyFill="1" applyBorder="1" applyAlignment="1" applyProtection="1">
      <alignment horizontal="center" wrapText="1"/>
    </xf>
    <xf numFmtId="10" fontId="6" fillId="2" borderId="41" xfId="0" applyNumberFormat="1" applyFont="1" applyFill="1" applyBorder="1" applyAlignment="1" applyProtection="1">
      <alignment horizontal="right" vertical="center" wrapText="1"/>
      <protection locked="0"/>
    </xf>
    <xf numFmtId="0" fontId="7" fillId="0" borderId="0" xfId="0" applyFont="1" applyAlignment="1" applyProtection="1">
      <alignment vertical="center" wrapText="1"/>
      <protection locked="0"/>
    </xf>
    <xf numFmtId="0" fontId="5" fillId="0" borderId="8" xfId="3" applyBorder="1" applyAlignment="1" applyProtection="1">
      <alignment horizontal="center" vertical="center"/>
    </xf>
    <xf numFmtId="0" fontId="5" fillId="0" borderId="12" xfId="3" applyBorder="1" applyAlignment="1" applyProtection="1">
      <alignment horizontal="center" vertical="center"/>
    </xf>
    <xf numFmtId="44" fontId="7" fillId="2" borderId="40" xfId="0" applyNumberFormat="1" applyFont="1" applyFill="1" applyBorder="1" applyAlignment="1" applyProtection="1">
      <alignment horizontal="right" vertical="center"/>
      <protection locked="0"/>
    </xf>
    <xf numFmtId="0" fontId="7" fillId="0" borderId="0" xfId="0" applyFont="1" applyFill="1" applyAlignment="1" applyProtection="1">
      <alignment vertical="top"/>
      <protection locked="0"/>
    </xf>
    <xf numFmtId="44" fontId="7" fillId="2" borderId="9" xfId="4" applyNumberFormat="1" applyFont="1" applyFill="1" applyBorder="1" applyAlignment="1" applyProtection="1">
      <alignment horizontal="right" vertical="center"/>
      <protection locked="0"/>
    </xf>
    <xf numFmtId="0" fontId="5" fillId="0" borderId="11" xfId="3" applyBorder="1" applyAlignment="1" applyProtection="1">
      <alignment horizontal="left" vertical="center"/>
    </xf>
    <xf numFmtId="0" fontId="12" fillId="7" borderId="7" xfId="3" applyFont="1" applyFill="1" applyBorder="1" applyAlignment="1" applyProtection="1">
      <alignment horizontal="center" vertical="center" wrapText="1"/>
    </xf>
    <xf numFmtId="0" fontId="6" fillId="0" borderId="0" xfId="0" applyFont="1" applyAlignment="1" applyProtection="1">
      <alignment vertical="center" wrapText="1"/>
    </xf>
    <xf numFmtId="0" fontId="6" fillId="0" borderId="0" xfId="0" applyFont="1" applyAlignment="1" applyProtection="1"/>
    <xf numFmtId="0" fontId="6" fillId="0" borderId="0" xfId="0" applyFont="1" applyAlignment="1" applyProtection="1">
      <alignment horizontal="right"/>
    </xf>
    <xf numFmtId="0" fontId="7" fillId="0" borderId="0" xfId="0" applyFont="1" applyFill="1" applyBorder="1" applyAlignment="1" applyProtection="1"/>
    <xf numFmtId="0" fontId="7" fillId="0" borderId="0" xfId="0" applyFont="1" applyAlignment="1" applyProtection="1">
      <alignment horizontal="left"/>
    </xf>
    <xf numFmtId="0" fontId="14" fillId="0" borderId="0" xfId="0" applyFont="1" applyProtection="1"/>
    <xf numFmtId="0" fontId="6" fillId="7" borderId="7"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0" fontId="6" fillId="0" borderId="0" xfId="0" applyFont="1" applyProtection="1"/>
    <xf numFmtId="0" fontId="7" fillId="0" borderId="8" xfId="0" applyFont="1" applyFill="1" applyBorder="1" applyAlignment="1" applyProtection="1">
      <alignment horizontal="center" vertical="center"/>
    </xf>
    <xf numFmtId="0" fontId="7" fillId="5" borderId="8" xfId="0" applyFont="1" applyFill="1" applyBorder="1" applyAlignment="1" applyProtection="1">
      <alignment horizontal="center" vertical="center"/>
    </xf>
    <xf numFmtId="165" fontId="7" fillId="0" borderId="11" xfId="4" applyNumberFormat="1" applyFont="1" applyFill="1" applyBorder="1" applyAlignment="1" applyProtection="1">
      <alignment horizontal="right" vertical="center"/>
    </xf>
    <xf numFmtId="165" fontId="7" fillId="5" borderId="11" xfId="4" applyNumberFormat="1" applyFont="1" applyFill="1" applyBorder="1" applyAlignment="1" applyProtection="1">
      <alignment horizontal="right" vertical="center"/>
    </xf>
    <xf numFmtId="44" fontId="7" fillId="6" borderId="31" xfId="0" applyNumberFormat="1" applyFont="1" applyFill="1" applyBorder="1" applyAlignment="1" applyProtection="1">
      <alignment horizontal="right" vertical="center"/>
    </xf>
    <xf numFmtId="44" fontId="7" fillId="5" borderId="31" xfId="0" applyNumberFormat="1" applyFont="1" applyFill="1" applyBorder="1" applyAlignment="1" applyProtection="1">
      <alignment vertical="center"/>
    </xf>
    <xf numFmtId="44" fontId="7" fillId="0" borderId="31" xfId="2" applyNumberFormat="1" applyFont="1" applyFill="1" applyBorder="1" applyAlignment="1" applyProtection="1">
      <alignment horizontal="right" vertical="center"/>
    </xf>
    <xf numFmtId="44" fontId="6" fillId="7" borderId="32" xfId="2"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wrapText="1"/>
    </xf>
    <xf numFmtId="44" fontId="6" fillId="0" borderId="0" xfId="2" applyNumberFormat="1" applyFont="1" applyFill="1" applyBorder="1" applyAlignment="1" applyProtection="1">
      <alignment horizontal="right" vertical="center"/>
    </xf>
    <xf numFmtId="0" fontId="7" fillId="0" borderId="39" xfId="0" applyFont="1" applyFill="1" applyBorder="1" applyAlignment="1" applyProtection="1">
      <alignment horizontal="center" vertical="center"/>
    </xf>
    <xf numFmtId="0" fontId="16" fillId="0" borderId="0" xfId="0" applyFont="1" applyBorder="1" applyAlignment="1" applyProtection="1">
      <alignment vertical="center" wrapText="1"/>
    </xf>
    <xf numFmtId="0" fontId="7" fillId="0" borderId="0" xfId="0" applyFont="1" applyFill="1" applyBorder="1" applyAlignment="1" applyProtection="1">
      <alignment vertical="top"/>
    </xf>
    <xf numFmtId="49" fontId="7" fillId="0" borderId="0" xfId="0" applyNumberFormat="1" applyFont="1" applyFill="1" applyBorder="1" applyAlignment="1" applyProtection="1">
      <alignment horizontal="center" vertical="center"/>
    </xf>
    <xf numFmtId="0" fontId="7" fillId="0" borderId="0" xfId="0" applyFont="1" applyAlignment="1" applyProtection="1">
      <alignment vertical="top"/>
    </xf>
    <xf numFmtId="0" fontId="7" fillId="0" borderId="0" xfId="0" applyFont="1" applyAlignment="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1" fontId="7" fillId="0" borderId="0" xfId="0" applyNumberFormat="1" applyFont="1" applyFill="1" applyBorder="1" applyAlignment="1" applyProtection="1">
      <alignment horizontal="right" vertical="center"/>
    </xf>
    <xf numFmtId="44" fontId="7" fillId="0" borderId="0" xfId="0" applyNumberFormat="1" applyFont="1" applyFill="1" applyBorder="1" applyAlignment="1" applyProtection="1">
      <alignment horizontal="right" vertical="center"/>
    </xf>
    <xf numFmtId="0" fontId="6" fillId="0" borderId="0"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wrapText="1"/>
    </xf>
    <xf numFmtId="0" fontId="7" fillId="0" borderId="39" xfId="0" applyFont="1" applyFill="1" applyBorder="1" applyAlignment="1" applyProtection="1">
      <alignment horizontal="center" vertical="center" wrapText="1"/>
    </xf>
    <xf numFmtId="0" fontId="7" fillId="0" borderId="8" xfId="0" applyFont="1" applyBorder="1" applyAlignment="1" applyProtection="1">
      <alignment horizontal="center" vertical="center" wrapText="1"/>
    </xf>
    <xf numFmtId="44" fontId="7" fillId="5" borderId="11" xfId="0" applyNumberFormat="1" applyFont="1" applyFill="1" applyBorder="1" applyAlignment="1" applyProtection="1">
      <alignment horizontal="right" vertical="center"/>
    </xf>
    <xf numFmtId="165" fontId="7" fillId="5" borderId="9" xfId="4" applyNumberFormat="1" applyFont="1" applyFill="1" applyBorder="1" applyAlignment="1" applyProtection="1">
      <alignment horizontal="right" vertical="center"/>
    </xf>
    <xf numFmtId="164" fontId="7" fillId="0" borderId="11" xfId="0" applyNumberFormat="1" applyFont="1" applyBorder="1" applyAlignment="1" applyProtection="1">
      <alignment vertical="center" wrapText="1"/>
    </xf>
    <xf numFmtId="3" fontId="7" fillId="0" borderId="10" xfId="0" applyNumberFormat="1" applyFont="1" applyBorder="1" applyAlignment="1" applyProtection="1">
      <alignment vertical="center" wrapText="1"/>
    </xf>
    <xf numFmtId="0" fontId="6" fillId="0" borderId="25" xfId="0" applyFont="1" applyFill="1" applyBorder="1" applyAlignment="1" applyProtection="1">
      <alignment horizontal="left" vertical="center" wrapText="1"/>
    </xf>
    <xf numFmtId="44" fontId="6" fillId="0" borderId="25" xfId="2" applyNumberFormat="1" applyFont="1" applyFill="1" applyBorder="1" applyAlignment="1" applyProtection="1">
      <alignment horizontal="right" vertical="center"/>
    </xf>
    <xf numFmtId="0" fontId="7" fillId="0" borderId="1" xfId="0" applyFont="1" applyFill="1" applyBorder="1" applyAlignment="1" applyProtection="1">
      <alignment horizontal="center" vertical="center" wrapText="1"/>
    </xf>
    <xf numFmtId="0" fontId="7" fillId="0" borderId="55" xfId="0" applyFont="1" applyFill="1" applyBorder="1" applyAlignment="1" applyProtection="1">
      <alignment horizontal="center" vertical="center"/>
    </xf>
    <xf numFmtId="0" fontId="7" fillId="0" borderId="55" xfId="0" applyFont="1" applyFill="1" applyBorder="1" applyAlignment="1" applyProtection="1">
      <alignment horizontal="left" vertical="center" wrapText="1"/>
    </xf>
    <xf numFmtId="2" fontId="7" fillId="0" borderId="0" xfId="4" applyNumberFormat="1" applyFont="1" applyFill="1" applyBorder="1" applyAlignment="1" applyProtection="1">
      <alignment horizontal="right" vertical="center" wrapText="1"/>
    </xf>
    <xf numFmtId="165" fontId="7" fillId="0" borderId="0" xfId="0" applyNumberFormat="1" applyFont="1" applyFill="1" applyBorder="1" applyAlignment="1" applyProtection="1">
      <alignment horizontal="right" vertical="center"/>
    </xf>
    <xf numFmtId="0" fontId="6" fillId="0" borderId="0" xfId="0" applyFont="1" applyAlignment="1" applyProtection="1">
      <alignment horizontal="center" vertical="center"/>
    </xf>
    <xf numFmtId="0" fontId="9" fillId="0" borderId="0" xfId="2" applyFont="1" applyAlignment="1" applyProtection="1"/>
    <xf numFmtId="0" fontId="6" fillId="0" borderId="0" xfId="2" applyFont="1" applyAlignment="1" applyProtection="1">
      <alignment horizontal="center" vertical="center"/>
    </xf>
    <xf numFmtId="0" fontId="10" fillId="0" borderId="0" xfId="2" applyFont="1" applyAlignment="1" applyProtection="1"/>
    <xf numFmtId="0" fontId="10" fillId="0" borderId="0" xfId="0" applyFont="1" applyFill="1" applyBorder="1" applyAlignment="1" applyProtection="1"/>
    <xf numFmtId="0" fontId="13" fillId="0" borderId="0" xfId="0" applyFont="1" applyFill="1" applyBorder="1" applyAlignment="1" applyProtection="1"/>
    <xf numFmtId="0" fontId="3" fillId="0" borderId="0" xfId="2" applyFont="1" applyAlignment="1" applyProtection="1"/>
    <xf numFmtId="44" fontId="7" fillId="0" borderId="0" xfId="2" applyNumberFormat="1" applyFont="1" applyProtection="1"/>
    <xf numFmtId="0" fontId="7" fillId="0" borderId="0" xfId="2" applyFont="1" applyAlignment="1" applyProtection="1">
      <alignment horizontal="center"/>
    </xf>
    <xf numFmtId="0" fontId="4" fillId="0" borderId="0" xfId="2" applyAlignment="1" applyProtection="1">
      <alignment horizontal="center"/>
    </xf>
    <xf numFmtId="0" fontId="4" fillId="0" borderId="0" xfId="2" applyProtection="1"/>
    <xf numFmtId="0" fontId="6" fillId="0" borderId="0" xfId="2" applyFont="1" applyProtection="1"/>
    <xf numFmtId="0" fontId="6" fillId="0" borderId="0" xfId="2" applyFont="1" applyAlignment="1" applyProtection="1"/>
    <xf numFmtId="0" fontId="6" fillId="0" borderId="0" xfId="2" applyFont="1" applyFill="1" applyAlignment="1" applyProtection="1"/>
    <xf numFmtId="0" fontId="3" fillId="0" borderId="0" xfId="2" applyFont="1" applyAlignment="1" applyProtection="1">
      <alignment horizontal="center"/>
    </xf>
    <xf numFmtId="0" fontId="1" fillId="0" borderId="0" xfId="2" applyFont="1" applyBorder="1" applyAlignment="1" applyProtection="1">
      <alignment vertical="center" textRotation="90"/>
    </xf>
    <xf numFmtId="0" fontId="6" fillId="0" borderId="0" xfId="2" applyFont="1" applyBorder="1" applyAlignment="1" applyProtection="1">
      <alignment horizontal="left" vertical="center"/>
    </xf>
    <xf numFmtId="44" fontId="6" fillId="0" borderId="0" xfId="2" applyNumberFormat="1" applyFont="1" applyFill="1" applyBorder="1" applyAlignment="1" applyProtection="1">
      <alignment horizontal="left" vertical="center"/>
    </xf>
    <xf numFmtId="0" fontId="1" fillId="0" borderId="0" xfId="2" applyFont="1" applyBorder="1" applyAlignment="1" applyProtection="1">
      <alignment horizontal="center" vertical="center" textRotation="90"/>
    </xf>
    <xf numFmtId="0" fontId="7" fillId="0" borderId="25" xfId="2" applyFont="1" applyBorder="1" applyAlignment="1" applyProtection="1">
      <alignment horizontal="left" vertical="center" wrapText="1"/>
    </xf>
    <xf numFmtId="0" fontId="7" fillId="0" borderId="0" xfId="2" applyFont="1" applyBorder="1" applyAlignment="1" applyProtection="1">
      <alignment horizontal="left" vertical="center" wrapText="1"/>
    </xf>
    <xf numFmtId="44" fontId="5" fillId="2" borderId="11" xfId="3" applyNumberFormat="1" applyFill="1" applyBorder="1" applyProtection="1">
      <protection locked="0"/>
    </xf>
    <xf numFmtId="44" fontId="5" fillId="2" borderId="31" xfId="3" applyNumberFormat="1" applyFill="1" applyBorder="1" applyProtection="1">
      <protection locked="0"/>
    </xf>
    <xf numFmtId="44" fontId="5" fillId="2" borderId="14" xfId="3" applyNumberFormat="1" applyFill="1" applyBorder="1" applyProtection="1">
      <protection locked="0"/>
    </xf>
    <xf numFmtId="44" fontId="5" fillId="2" borderId="32" xfId="3" applyNumberFormat="1" applyFill="1" applyBorder="1" applyProtection="1">
      <protection locked="0"/>
    </xf>
    <xf numFmtId="165" fontId="7" fillId="0" borderId="9" xfId="4" applyNumberFormat="1" applyFont="1" applyFill="1" applyBorder="1" applyAlignment="1" applyProtection="1">
      <alignment horizontal="right" vertical="center" wrapText="1"/>
    </xf>
    <xf numFmtId="0" fontId="6" fillId="0" borderId="0" xfId="0" applyFont="1" applyAlignment="1" applyProtection="1">
      <alignment horizontal="center" vertical="center"/>
    </xf>
    <xf numFmtId="0" fontId="6" fillId="0" borderId="0" xfId="2" applyFont="1" applyAlignment="1" applyProtection="1">
      <alignment horizontal="center" vertical="center"/>
    </xf>
    <xf numFmtId="0" fontId="7" fillId="0" borderId="25" xfId="2" applyFont="1" applyBorder="1" applyAlignment="1" applyProtection="1">
      <alignment horizontal="left" vertical="center" wrapText="1"/>
    </xf>
    <xf numFmtId="165" fontId="7" fillId="0" borderId="41" xfId="4" applyNumberFormat="1" applyFont="1" applyFill="1" applyBorder="1" applyAlignment="1" applyProtection="1">
      <alignment horizontal="center" vertical="center" wrapText="1"/>
    </xf>
    <xf numFmtId="165" fontId="7" fillId="0" borderId="41" xfId="4" applyNumberFormat="1" applyFont="1" applyFill="1" applyBorder="1" applyAlignment="1" applyProtection="1">
      <alignment vertical="center" wrapText="1"/>
    </xf>
    <xf numFmtId="1" fontId="7" fillId="0" borderId="41" xfId="4" applyNumberFormat="1" applyFont="1" applyFill="1" applyBorder="1" applyAlignment="1" applyProtection="1">
      <alignment horizontal="center" vertical="center" wrapText="1"/>
    </xf>
    <xf numFmtId="0" fontId="7" fillId="0" borderId="54" xfId="0" applyFont="1" applyFill="1" applyBorder="1" applyAlignment="1" applyProtection="1">
      <alignment vertical="center" wrapText="1"/>
    </xf>
    <xf numFmtId="0" fontId="19" fillId="0" borderId="0" xfId="2" applyFont="1" applyProtection="1"/>
    <xf numFmtId="0" fontId="9" fillId="0" borderId="0" xfId="0" applyFont="1" applyAlignment="1" applyProtection="1">
      <alignment horizontal="center" vertical="center"/>
    </xf>
    <xf numFmtId="0" fontId="9" fillId="0" borderId="0" xfId="2" applyFont="1" applyAlignment="1" applyProtection="1">
      <alignment horizontal="right"/>
    </xf>
    <xf numFmtId="0" fontId="19" fillId="0" borderId="0" xfId="2" applyFont="1" applyAlignment="1" applyProtection="1">
      <alignment horizontal="center"/>
    </xf>
    <xf numFmtId="0" fontId="9" fillId="0" borderId="0" xfId="2" applyFont="1" applyFill="1" applyAlignment="1" applyProtection="1">
      <alignment horizontal="right"/>
    </xf>
    <xf numFmtId="0" fontId="20" fillId="0" borderId="0" xfId="2" applyFont="1" applyAlignment="1" applyProtection="1">
      <alignment horizontal="left"/>
    </xf>
    <xf numFmtId="0" fontId="21" fillId="0" borderId="0" xfId="2" applyFont="1" applyAlignment="1" applyProtection="1">
      <alignment horizontal="left"/>
    </xf>
    <xf numFmtId="0" fontId="10" fillId="5" borderId="15" xfId="2" applyFont="1" applyFill="1" applyBorder="1" applyAlignment="1" applyProtection="1">
      <alignment horizontal="center" vertical="center" wrapText="1"/>
    </xf>
    <xf numFmtId="44" fontId="10" fillId="5" borderId="20" xfId="2" applyNumberFormat="1" applyFont="1" applyFill="1" applyBorder="1" applyAlignment="1" applyProtection="1">
      <alignment horizontal="center" wrapText="1"/>
    </xf>
    <xf numFmtId="0" fontId="10" fillId="5" borderId="3" xfId="2" applyFont="1" applyFill="1" applyBorder="1" applyAlignment="1" applyProtection="1">
      <alignment horizontal="center" wrapText="1"/>
    </xf>
    <xf numFmtId="44" fontId="13" fillId="0" borderId="7" xfId="2" applyNumberFormat="1" applyFont="1" applyFill="1" applyBorder="1" applyAlignment="1" applyProtection="1">
      <alignment horizontal="left" wrapText="1"/>
    </xf>
    <xf numFmtId="44" fontId="10" fillId="3" borderId="7" xfId="2" applyNumberFormat="1" applyFont="1" applyFill="1" applyBorder="1" applyAlignment="1" applyProtection="1">
      <alignment horizontal="center" wrapText="1"/>
    </xf>
    <xf numFmtId="0" fontId="10" fillId="3" borderId="7" xfId="2" applyFont="1" applyFill="1" applyBorder="1" applyAlignment="1" applyProtection="1">
      <alignment horizontal="center" wrapText="1"/>
    </xf>
    <xf numFmtId="0" fontId="10" fillId="3" borderId="5" xfId="2" applyFont="1" applyFill="1" applyBorder="1" applyAlignment="1" applyProtection="1">
      <alignment horizontal="center" wrapText="1"/>
    </xf>
    <xf numFmtId="44" fontId="13" fillId="0" borderId="33" xfId="2" applyNumberFormat="1" applyFont="1" applyFill="1" applyBorder="1" applyAlignment="1" applyProtection="1">
      <alignment horizontal="left" vertical="center"/>
    </xf>
    <xf numFmtId="44" fontId="13" fillId="0" borderId="11" xfId="2" applyNumberFormat="1" applyFont="1" applyFill="1" applyBorder="1" applyAlignment="1" applyProtection="1">
      <alignment horizontal="left" wrapText="1"/>
    </xf>
    <xf numFmtId="44" fontId="13" fillId="0" borderId="11" xfId="2" applyNumberFormat="1" applyFont="1" applyFill="1" applyBorder="1" applyAlignment="1" applyProtection="1">
      <alignment horizontal="left" vertical="center"/>
    </xf>
    <xf numFmtId="44" fontId="10" fillId="3" borderId="11" xfId="2" applyNumberFormat="1" applyFont="1" applyFill="1" applyBorder="1" applyAlignment="1" applyProtection="1">
      <alignment horizontal="center" wrapText="1"/>
    </xf>
    <xf numFmtId="0" fontId="10" fillId="3" borderId="11" xfId="2" applyFont="1" applyFill="1" applyBorder="1" applyAlignment="1" applyProtection="1">
      <alignment horizontal="center" wrapText="1"/>
    </xf>
    <xf numFmtId="0" fontId="10" fillId="3" borderId="9" xfId="2" applyFont="1" applyFill="1" applyBorder="1" applyAlignment="1" applyProtection="1">
      <alignment horizontal="center" wrapText="1"/>
    </xf>
    <xf numFmtId="44" fontId="13" fillId="0" borderId="31" xfId="2" applyNumberFormat="1" applyFont="1" applyFill="1" applyBorder="1" applyAlignment="1" applyProtection="1">
      <alignment horizontal="left" vertical="center"/>
    </xf>
    <xf numFmtId="44" fontId="13" fillId="0" borderId="14" xfId="2" applyNumberFormat="1" applyFont="1" applyFill="1" applyBorder="1" applyAlignment="1" applyProtection="1">
      <alignment horizontal="left" vertical="center"/>
    </xf>
    <xf numFmtId="39" fontId="13" fillId="3" borderId="14" xfId="2" applyNumberFormat="1" applyFont="1" applyFill="1" applyBorder="1" applyAlignment="1" applyProtection="1">
      <alignment vertical="center"/>
    </xf>
    <xf numFmtId="0" fontId="13" fillId="3" borderId="14" xfId="0" applyFont="1" applyFill="1" applyBorder="1" applyAlignment="1" applyProtection="1">
      <alignment horizontal="center" vertical="center"/>
    </xf>
    <xf numFmtId="0" fontId="13" fillId="3" borderId="42" xfId="0" applyFont="1" applyFill="1" applyBorder="1" applyAlignment="1" applyProtection="1">
      <alignment horizontal="center" vertical="center"/>
    </xf>
    <xf numFmtId="44" fontId="13" fillId="0" borderId="32" xfId="2" applyNumberFormat="1" applyFont="1" applyFill="1" applyBorder="1" applyAlignment="1" applyProtection="1">
      <alignment horizontal="left" vertical="center"/>
    </xf>
    <xf numFmtId="44" fontId="13" fillId="0" borderId="23" xfId="2" applyNumberFormat="1" applyFont="1" applyFill="1" applyBorder="1" applyAlignment="1" applyProtection="1">
      <alignment horizontal="left" wrapText="1"/>
    </xf>
    <xf numFmtId="44" fontId="13" fillId="2" borderId="23" xfId="2" applyNumberFormat="1" applyFont="1" applyFill="1" applyBorder="1" applyAlignment="1" applyProtection="1">
      <alignment horizontal="left" vertical="center"/>
      <protection locked="0"/>
    </xf>
    <xf numFmtId="39" fontId="13" fillId="3" borderId="23" xfId="2" applyNumberFormat="1" applyFont="1" applyFill="1" applyBorder="1" applyAlignment="1" applyProtection="1">
      <alignment vertical="center"/>
    </xf>
    <xf numFmtId="0" fontId="13" fillId="3" borderId="23" xfId="0" applyFont="1" applyFill="1" applyBorder="1" applyAlignment="1" applyProtection="1">
      <alignment horizontal="center" vertical="center"/>
    </xf>
    <xf numFmtId="0" fontId="13" fillId="3" borderId="43" xfId="0" applyFont="1" applyFill="1" applyBorder="1" applyAlignment="1" applyProtection="1">
      <alignment horizontal="center" vertical="center"/>
    </xf>
    <xf numFmtId="39" fontId="13" fillId="3" borderId="11" xfId="2" applyNumberFormat="1" applyFont="1" applyFill="1" applyBorder="1" applyAlignment="1" applyProtection="1">
      <alignment vertical="center"/>
    </xf>
    <xf numFmtId="0" fontId="13" fillId="3" borderId="11"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44" fontId="13" fillId="0" borderId="7" xfId="2" applyNumberFormat="1" applyFont="1" applyFill="1" applyBorder="1" applyAlignment="1" applyProtection="1">
      <alignment horizontal="left" vertical="center"/>
    </xf>
    <xf numFmtId="44" fontId="13" fillId="2" borderId="7" xfId="0" applyNumberFormat="1" applyFont="1" applyFill="1" applyBorder="1" applyAlignment="1" applyProtection="1">
      <alignment horizontal="center" vertical="center"/>
      <protection locked="0"/>
    </xf>
    <xf numFmtId="44" fontId="13" fillId="0" borderId="14" xfId="0" applyNumberFormat="1" applyFont="1" applyFill="1" applyBorder="1" applyAlignment="1" applyProtection="1">
      <alignment horizontal="center" vertical="center"/>
    </xf>
    <xf numFmtId="0" fontId="10" fillId="0" borderId="46" xfId="2" applyFont="1" applyFill="1" applyBorder="1" applyAlignment="1" applyProtection="1">
      <alignment horizontal="left" vertical="center"/>
    </xf>
    <xf numFmtId="44" fontId="10" fillId="0" borderId="44" xfId="2" applyNumberFormat="1" applyFont="1" applyFill="1" applyBorder="1" applyAlignment="1" applyProtection="1">
      <alignment horizontal="left" vertical="center"/>
    </xf>
    <xf numFmtId="0" fontId="10" fillId="7" borderId="39" xfId="2" applyFont="1" applyFill="1" applyBorder="1" applyAlignment="1" applyProtection="1">
      <alignment horizontal="center" vertical="center" wrapText="1"/>
    </xf>
    <xf numFmtId="0" fontId="10" fillId="7" borderId="40" xfId="2" applyFont="1" applyFill="1" applyBorder="1" applyAlignment="1" applyProtection="1">
      <alignment horizontal="center" vertical="center" wrapText="1"/>
    </xf>
    <xf numFmtId="0" fontId="10" fillId="7" borderId="53" xfId="2" applyFont="1" applyFill="1" applyBorder="1" applyAlignment="1" applyProtection="1">
      <alignment horizontal="center" vertical="center" wrapText="1"/>
    </xf>
    <xf numFmtId="0" fontId="10" fillId="7" borderId="24" xfId="2" applyFont="1" applyFill="1" applyBorder="1" applyAlignment="1" applyProtection="1">
      <alignment horizontal="center" vertical="center" wrapText="1"/>
    </xf>
    <xf numFmtId="0" fontId="10" fillId="7" borderId="54" xfId="2" applyFont="1" applyFill="1" applyBorder="1" applyAlignment="1" applyProtection="1">
      <alignment horizontal="center" vertical="center" wrapText="1"/>
    </xf>
    <xf numFmtId="0" fontId="10" fillId="7" borderId="41" xfId="2" applyFont="1" applyFill="1" applyBorder="1" applyAlignment="1" applyProtection="1">
      <alignment horizontal="center" vertical="center" wrapText="1"/>
    </xf>
    <xf numFmtId="0" fontId="13" fillId="3" borderId="51" xfId="0" applyFont="1" applyFill="1" applyBorder="1" applyAlignment="1" applyProtection="1">
      <alignment horizontal="center" vertical="center"/>
    </xf>
    <xf numFmtId="0" fontId="13" fillId="3" borderId="52" xfId="0" applyFont="1" applyFill="1" applyBorder="1" applyAlignment="1" applyProtection="1">
      <alignment horizontal="center" vertical="center"/>
    </xf>
    <xf numFmtId="0" fontId="10" fillId="0" borderId="46" xfId="2" applyFont="1" applyBorder="1" applyAlignment="1" applyProtection="1">
      <alignment horizontal="left" vertical="center"/>
    </xf>
    <xf numFmtId="44" fontId="10" fillId="0" borderId="44" xfId="2" applyNumberFormat="1" applyFont="1" applyFill="1" applyBorder="1" applyAlignment="1" applyProtection="1">
      <alignment horizontal="center" vertical="center"/>
    </xf>
    <xf numFmtId="0" fontId="10" fillId="0" borderId="25" xfId="2" applyFont="1" applyBorder="1" applyAlignment="1" applyProtection="1">
      <alignment horizontal="left" vertical="center"/>
    </xf>
    <xf numFmtId="44" fontId="13" fillId="0" borderId="25" xfId="2" applyNumberFormat="1" applyFont="1" applyFill="1" applyBorder="1" applyAlignment="1" applyProtection="1">
      <alignment horizontal="center" vertical="center"/>
    </xf>
    <xf numFmtId="0" fontId="10" fillId="0" borderId="47" xfId="2" applyFont="1" applyFill="1" applyBorder="1" applyAlignment="1" applyProtection="1">
      <alignment horizontal="left" vertical="center"/>
    </xf>
    <xf numFmtId="0" fontId="13" fillId="0" borderId="47" xfId="2" applyFont="1" applyFill="1" applyBorder="1" applyAlignment="1" applyProtection="1">
      <alignment horizontal="left" vertical="center"/>
    </xf>
    <xf numFmtId="0" fontId="13" fillId="0" borderId="48" xfId="2" applyFont="1" applyFill="1" applyBorder="1" applyAlignment="1" applyProtection="1">
      <alignment horizontal="left" vertical="center"/>
    </xf>
    <xf numFmtId="44" fontId="10" fillId="4" borderId="49" xfId="2" applyNumberFormat="1" applyFont="1" applyFill="1" applyBorder="1" applyAlignment="1" applyProtection="1">
      <alignment horizontal="center" vertical="center"/>
    </xf>
    <xf numFmtId="0" fontId="10" fillId="0" borderId="18" xfId="2" applyFont="1" applyFill="1" applyBorder="1" applyAlignment="1" applyProtection="1">
      <alignment horizontal="left" vertical="center"/>
    </xf>
    <xf numFmtId="0" fontId="10" fillId="0" borderId="19" xfId="2" applyFont="1" applyFill="1" applyBorder="1" applyAlignment="1" applyProtection="1">
      <alignment horizontal="left" vertical="center"/>
    </xf>
    <xf numFmtId="44" fontId="10" fillId="4" borderId="29" xfId="2" applyNumberFormat="1" applyFont="1" applyFill="1" applyBorder="1" applyAlignment="1" applyProtection="1">
      <alignment horizontal="center" vertical="center"/>
    </xf>
    <xf numFmtId="44" fontId="13" fillId="2" borderId="7" xfId="2" applyNumberFormat="1" applyFont="1" applyFill="1" applyBorder="1" applyAlignment="1" applyProtection="1">
      <alignment horizontal="left" wrapText="1"/>
      <protection locked="0"/>
    </xf>
    <xf numFmtId="0" fontId="7" fillId="0" borderId="0" xfId="2" applyFont="1" applyProtection="1"/>
    <xf numFmtId="44" fontId="13" fillId="2" borderId="7" xfId="2" applyNumberFormat="1" applyFont="1" applyFill="1" applyBorder="1" applyAlignment="1" applyProtection="1">
      <alignment horizontal="left" wrapText="1"/>
    </xf>
    <xf numFmtId="44" fontId="13" fillId="2" borderId="23" xfId="2" applyNumberFormat="1" applyFont="1" applyFill="1" applyBorder="1" applyAlignment="1" applyProtection="1">
      <alignment horizontal="left" vertical="center"/>
    </xf>
    <xf numFmtId="44" fontId="13" fillId="2" borderId="7" xfId="0" applyNumberFormat="1" applyFont="1" applyFill="1" applyBorder="1" applyAlignment="1" applyProtection="1">
      <alignment horizontal="center" vertical="center"/>
    </xf>
    <xf numFmtId="0" fontId="7" fillId="2" borderId="26" xfId="0" applyFont="1" applyFill="1" applyBorder="1" applyAlignment="1" applyProtection="1">
      <alignment horizontal="center"/>
      <protection locked="0"/>
    </xf>
    <xf numFmtId="0" fontId="6" fillId="0" borderId="0" xfId="0" applyFont="1" applyAlignment="1" applyProtection="1">
      <alignment horizontal="center" vertical="center"/>
    </xf>
    <xf numFmtId="0" fontId="7" fillId="0" borderId="0" xfId="0" applyFont="1" applyBorder="1" applyAlignment="1" applyProtection="1">
      <alignment horizontal="justify" vertical="center" wrapText="1"/>
    </xf>
    <xf numFmtId="0" fontId="6" fillId="7" borderId="12" xfId="0" applyFont="1" applyFill="1" applyBorder="1" applyAlignment="1" applyProtection="1">
      <alignment horizontal="left" vertical="center" wrapText="1"/>
    </xf>
    <xf numFmtId="0" fontId="6" fillId="7" borderId="14"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wrapText="1"/>
    </xf>
    <xf numFmtId="0" fontId="7" fillId="5" borderId="10" xfId="0" applyFont="1" applyFill="1" applyBorder="1" applyAlignment="1" applyProtection="1">
      <alignment horizontal="left" vertical="center" wrapText="1"/>
    </xf>
    <xf numFmtId="0" fontId="7" fillId="0" borderId="0" xfId="0" applyFont="1" applyAlignment="1" applyProtection="1">
      <alignment horizontal="justify" vertical="center" wrapText="1"/>
    </xf>
    <xf numFmtId="0" fontId="16" fillId="0" borderId="0" xfId="0" applyFont="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6" fillId="7" borderId="4" xfId="0" applyFont="1" applyFill="1" applyBorder="1" applyAlignment="1" applyProtection="1">
      <alignment horizontal="left" vertical="center" wrapText="1"/>
    </xf>
    <xf numFmtId="0" fontId="6" fillId="7" borderId="7" xfId="0" applyFont="1" applyFill="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50"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53" xfId="0" applyFont="1" applyFill="1" applyBorder="1" applyAlignment="1" applyProtection="1">
      <alignment horizontal="left" vertical="center" wrapText="1"/>
    </xf>
    <xf numFmtId="0" fontId="7" fillId="0" borderId="54" xfId="0" applyFont="1" applyFill="1" applyBorder="1" applyAlignment="1" applyProtection="1">
      <alignment horizontal="left" vertical="center" wrapText="1"/>
    </xf>
    <xf numFmtId="0" fontId="16" fillId="0" borderId="25" xfId="0" applyFont="1" applyBorder="1" applyAlignment="1" applyProtection="1">
      <alignment horizontal="left" vertical="center" wrapText="1"/>
    </xf>
    <xf numFmtId="0" fontId="6" fillId="7" borderId="35" xfId="0" applyFont="1" applyFill="1" applyBorder="1" applyAlignment="1" applyProtection="1">
      <alignment horizontal="left" vertical="center" wrapText="1"/>
    </xf>
    <xf numFmtId="0" fontId="6" fillId="7" borderId="34" xfId="0" applyFont="1" applyFill="1" applyBorder="1" applyAlignment="1" applyProtection="1">
      <alignment horizontal="left" vertical="center" wrapText="1"/>
    </xf>
    <xf numFmtId="0" fontId="6" fillId="7" borderId="13" xfId="0" applyFont="1" applyFill="1" applyBorder="1" applyAlignment="1" applyProtection="1">
      <alignment horizontal="left" vertical="center" wrapText="1"/>
    </xf>
    <xf numFmtId="0" fontId="7" fillId="0" borderId="9" xfId="0" applyFont="1" applyBorder="1" applyAlignment="1" applyProtection="1">
      <alignment horizontal="center" vertical="center" wrapText="1"/>
    </xf>
    <xf numFmtId="0" fontId="7" fillId="0" borderId="50" xfId="0" applyFont="1" applyBorder="1" applyAlignment="1" applyProtection="1">
      <alignment horizontal="center" vertical="center" wrapText="1"/>
    </xf>
    <xf numFmtId="0" fontId="7" fillId="0" borderId="39" xfId="0" applyFont="1" applyFill="1" applyBorder="1" applyAlignment="1" applyProtection="1">
      <alignment horizontal="left" vertical="center" wrapText="1"/>
    </xf>
    <xf numFmtId="0" fontId="7" fillId="0" borderId="4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0" fontId="7" fillId="0" borderId="53"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9" fillId="0" borderId="0" xfId="2" applyFont="1" applyAlignment="1" applyProtection="1">
      <alignment horizontal="center" vertical="center"/>
    </xf>
    <xf numFmtId="0" fontId="9" fillId="0" borderId="0" xfId="0" applyFont="1" applyAlignment="1" applyProtection="1">
      <alignment horizontal="center" vertical="center"/>
    </xf>
    <xf numFmtId="0" fontId="13" fillId="3" borderId="17"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xf numFmtId="0" fontId="21" fillId="0" borderId="36" xfId="2" applyFont="1" applyFill="1" applyBorder="1" applyAlignment="1" applyProtection="1">
      <alignment horizontal="center" vertical="center" textRotation="90"/>
    </xf>
    <xf numFmtId="0" fontId="21" fillId="0" borderId="37" xfId="2" applyFont="1" applyFill="1" applyBorder="1" applyAlignment="1" applyProtection="1">
      <alignment horizontal="center" vertical="center" textRotation="90"/>
    </xf>
    <xf numFmtId="0" fontId="21" fillId="0" borderId="38" xfId="2" applyFont="1" applyFill="1" applyBorder="1" applyAlignment="1" applyProtection="1">
      <alignment horizontal="center" vertical="center" textRotation="90"/>
    </xf>
    <xf numFmtId="0" fontId="10" fillId="5" borderId="17" xfId="2" applyFont="1" applyFill="1" applyBorder="1" applyAlignment="1" applyProtection="1">
      <alignment horizontal="center" vertical="center" wrapText="1"/>
    </xf>
    <xf numFmtId="0" fontId="10" fillId="5" borderId="21" xfId="2" applyFont="1" applyFill="1" applyBorder="1" applyAlignment="1" applyProtection="1">
      <alignment horizontal="center" vertical="center" wrapText="1"/>
    </xf>
    <xf numFmtId="0" fontId="21" fillId="0" borderId="36" xfId="2" applyFont="1" applyBorder="1" applyAlignment="1" applyProtection="1">
      <alignment horizontal="center" vertical="center" textRotation="90"/>
    </xf>
    <xf numFmtId="0" fontId="21" fillId="0" borderId="37" xfId="2" applyFont="1" applyBorder="1" applyAlignment="1" applyProtection="1">
      <alignment horizontal="center" vertical="center" textRotation="90"/>
    </xf>
    <xf numFmtId="0" fontId="21" fillId="0" borderId="38" xfId="2" applyFont="1" applyBorder="1" applyAlignment="1" applyProtection="1">
      <alignment horizontal="center" vertical="center" textRotation="90"/>
    </xf>
    <xf numFmtId="0" fontId="10" fillId="0" borderId="45" xfId="2" applyFont="1" applyBorder="1" applyAlignment="1" applyProtection="1">
      <alignment horizontal="left" vertical="center"/>
    </xf>
    <xf numFmtId="0" fontId="10" fillId="0" borderId="24" xfId="2" applyFont="1" applyBorder="1" applyAlignment="1" applyProtection="1">
      <alignment horizontal="left" vertical="center"/>
    </xf>
    <xf numFmtId="1" fontId="13" fillId="0" borderId="17" xfId="2" applyNumberFormat="1" applyFont="1" applyFill="1" applyBorder="1" applyAlignment="1" applyProtection="1">
      <alignment horizontal="center" vertical="center" wrapText="1"/>
    </xf>
    <xf numFmtId="1" fontId="13" fillId="0" borderId="21" xfId="2" applyNumberFormat="1" applyFont="1" applyFill="1" applyBorder="1" applyAlignment="1" applyProtection="1">
      <alignment horizontal="center" vertical="center" wrapText="1"/>
    </xf>
    <xf numFmtId="0" fontId="10" fillId="7" borderId="2" xfId="2" applyFont="1" applyFill="1" applyBorder="1" applyAlignment="1" applyProtection="1">
      <alignment horizontal="center" vertical="center"/>
    </xf>
    <xf numFmtId="0" fontId="10" fillId="7" borderId="6" xfId="2" applyFont="1" applyFill="1" applyBorder="1" applyAlignment="1" applyProtection="1">
      <alignment horizontal="center" vertical="center"/>
    </xf>
    <xf numFmtId="44" fontId="13" fillId="0" borderId="27" xfId="2" applyNumberFormat="1" applyFont="1" applyFill="1" applyBorder="1" applyAlignment="1" applyProtection="1">
      <alignment horizontal="center" vertical="center"/>
    </xf>
    <xf numFmtId="44" fontId="13" fillId="0" borderId="28" xfId="2" applyNumberFormat="1" applyFont="1" applyFill="1" applyBorder="1" applyAlignment="1" applyProtection="1">
      <alignment horizontal="center" vertical="center"/>
    </xf>
    <xf numFmtId="1" fontId="13" fillId="0" borderId="17" xfId="0" applyNumberFormat="1" applyFont="1" applyFill="1" applyBorder="1" applyAlignment="1" applyProtection="1">
      <alignment horizontal="center" vertical="center"/>
    </xf>
    <xf numFmtId="1" fontId="13" fillId="0" borderId="3" xfId="0" applyNumberFormat="1" applyFont="1" applyFill="1" applyBorder="1" applyAlignment="1" applyProtection="1">
      <alignment horizontal="center" vertical="center"/>
    </xf>
    <xf numFmtId="1" fontId="13" fillId="0" borderId="21" xfId="0" applyNumberFormat="1" applyFont="1" applyFill="1" applyBorder="1" applyAlignment="1" applyProtection="1">
      <alignment horizontal="center" vertical="center"/>
    </xf>
    <xf numFmtId="49" fontId="10" fillId="5" borderId="27" xfId="2" applyNumberFormat="1" applyFont="1" applyFill="1" applyBorder="1" applyAlignment="1" applyProtection="1">
      <alignment horizontal="center" vertical="center" wrapText="1"/>
    </xf>
    <xf numFmtId="49" fontId="10" fillId="5" borderId="28" xfId="2" applyNumberFormat="1" applyFont="1" applyFill="1" applyBorder="1" applyAlignment="1" applyProtection="1">
      <alignment horizontal="center" vertical="center" wrapText="1"/>
    </xf>
    <xf numFmtId="0" fontId="10" fillId="5" borderId="17" xfId="2" applyFont="1" applyFill="1" applyBorder="1" applyAlignment="1" applyProtection="1">
      <alignment horizontal="center" wrapText="1"/>
    </xf>
    <xf numFmtId="0" fontId="10" fillId="5" borderId="21" xfId="2" applyFont="1" applyFill="1" applyBorder="1" applyAlignment="1" applyProtection="1">
      <alignment horizontal="center" wrapText="1"/>
    </xf>
    <xf numFmtId="0" fontId="13" fillId="0" borderId="16" xfId="2" applyFont="1" applyBorder="1" applyAlignment="1" applyProtection="1">
      <alignment horizontal="center" vertical="center"/>
    </xf>
    <xf numFmtId="0" fontId="13" fillId="0" borderId="15" xfId="2" applyFont="1" applyBorder="1" applyAlignment="1" applyProtection="1">
      <alignment horizontal="center" vertical="center"/>
    </xf>
    <xf numFmtId="0" fontId="13" fillId="0" borderId="4" xfId="2" applyFont="1" applyBorder="1" applyAlignment="1" applyProtection="1">
      <alignment horizontal="center" vertical="center"/>
    </xf>
    <xf numFmtId="0" fontId="13" fillId="0" borderId="12" xfId="2" applyFont="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44" fontId="13" fillId="2" borderId="17" xfId="2" applyNumberFormat="1" applyFont="1" applyFill="1" applyBorder="1" applyAlignment="1" applyProtection="1">
      <alignment horizontal="center" vertical="center"/>
      <protection locked="0"/>
    </xf>
    <xf numFmtId="44" fontId="13" fillId="2" borderId="21" xfId="2" applyNumberFormat="1" applyFont="1" applyFill="1" applyBorder="1" applyAlignment="1" applyProtection="1">
      <alignment horizontal="center" vertical="center"/>
      <protection locked="0"/>
    </xf>
    <xf numFmtId="0" fontId="7" fillId="0" borderId="25" xfId="2" applyFont="1" applyBorder="1" applyAlignment="1" applyProtection="1">
      <alignment horizontal="left" vertical="center" wrapText="1"/>
    </xf>
    <xf numFmtId="0" fontId="13" fillId="0" borderId="4"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13" fillId="0" borderId="12" xfId="2" applyFont="1" applyBorder="1" applyAlignment="1" applyProtection="1">
      <alignment horizontal="center" vertical="center" wrapText="1"/>
    </xf>
    <xf numFmtId="0" fontId="13" fillId="0" borderId="30" xfId="2" applyFont="1" applyBorder="1" applyAlignment="1" applyProtection="1">
      <alignment horizontal="center" vertical="center" wrapText="1"/>
    </xf>
    <xf numFmtId="0" fontId="13" fillId="0" borderId="11" xfId="0" applyFont="1" applyFill="1" applyBorder="1" applyAlignment="1" applyProtection="1">
      <alignment horizontal="center" vertical="center"/>
    </xf>
    <xf numFmtId="0" fontId="13" fillId="0" borderId="23" xfId="0" applyFont="1" applyFill="1" applyBorder="1" applyAlignment="1" applyProtection="1">
      <alignment horizontal="center" vertical="center"/>
    </xf>
    <xf numFmtId="0" fontId="13" fillId="0" borderId="8" xfId="2" applyFont="1" applyBorder="1" applyAlignment="1" applyProtection="1">
      <alignment horizontal="center" vertical="center"/>
    </xf>
    <xf numFmtId="0" fontId="13" fillId="0" borderId="22" xfId="2" applyFont="1" applyBorder="1" applyAlignment="1" applyProtection="1">
      <alignment horizontal="center" vertical="center"/>
    </xf>
    <xf numFmtId="0" fontId="10" fillId="0" borderId="46" xfId="2" applyFont="1" applyBorder="1" applyAlignment="1" applyProtection="1">
      <alignment horizontal="left" vertical="center"/>
    </xf>
    <xf numFmtId="0" fontId="9" fillId="2" borderId="26" xfId="2" applyFont="1" applyFill="1" applyBorder="1" applyAlignment="1" applyProtection="1">
      <alignment horizontal="center"/>
      <protection locked="0"/>
    </xf>
    <xf numFmtId="44" fontId="7" fillId="0" borderId="26" xfId="2" applyNumberFormat="1" applyFont="1" applyBorder="1" applyAlignment="1" applyProtection="1">
      <alignment horizontal="center"/>
    </xf>
    <xf numFmtId="0" fontId="10" fillId="7" borderId="1" xfId="2" applyFont="1" applyFill="1" applyBorder="1" applyAlignment="1" applyProtection="1">
      <alignment horizontal="center" vertical="center"/>
    </xf>
    <xf numFmtId="44" fontId="11" fillId="2" borderId="9" xfId="2" applyNumberFormat="1" applyFont="1" applyFill="1" applyBorder="1" applyAlignment="1" applyProtection="1">
      <alignment horizontal="center"/>
      <protection locked="0"/>
    </xf>
    <xf numFmtId="44" fontId="11" fillId="2" borderId="10" xfId="2" applyNumberFormat="1" applyFont="1" applyFill="1" applyBorder="1" applyAlignment="1" applyProtection="1">
      <alignment horizontal="center"/>
      <protection locked="0"/>
    </xf>
    <xf numFmtId="0" fontId="9" fillId="0" borderId="9" xfId="2" applyNumberFormat="1" applyFont="1" applyFill="1" applyBorder="1" applyAlignment="1" applyProtection="1">
      <alignment horizontal="center"/>
    </xf>
    <xf numFmtId="0" fontId="9" fillId="0" borderId="10" xfId="2" applyNumberFormat="1" applyFont="1" applyFill="1" applyBorder="1" applyAlignment="1" applyProtection="1">
      <alignment horizontal="center"/>
    </xf>
    <xf numFmtId="44" fontId="9" fillId="0" borderId="9" xfId="2" applyNumberFormat="1" applyFont="1" applyFill="1" applyBorder="1" applyAlignment="1" applyProtection="1">
      <alignment horizontal="center"/>
    </xf>
    <xf numFmtId="44" fontId="9" fillId="0" borderId="10" xfId="2" applyNumberFormat="1" applyFont="1" applyFill="1" applyBorder="1" applyAlignment="1" applyProtection="1">
      <alignment horizontal="center"/>
    </xf>
    <xf numFmtId="0" fontId="10" fillId="7" borderId="5" xfId="2" applyFont="1" applyFill="1" applyBorder="1" applyAlignment="1" applyProtection="1">
      <alignment horizontal="center" vertical="center"/>
    </xf>
    <xf numFmtId="0" fontId="11" fillId="0" borderId="0" xfId="0" applyFont="1" applyBorder="1" applyAlignment="1" applyProtection="1">
      <alignment horizontal="left" vertical="center" wrapText="1"/>
    </xf>
    <xf numFmtId="44" fontId="13" fillId="2" borderId="17" xfId="2" applyNumberFormat="1" applyFont="1" applyFill="1" applyBorder="1" applyAlignment="1" applyProtection="1">
      <alignment horizontal="center" vertical="center"/>
    </xf>
    <xf numFmtId="44" fontId="13" fillId="2" borderId="21" xfId="2" applyNumberFormat="1" applyFont="1" applyFill="1" applyBorder="1" applyAlignment="1" applyProtection="1">
      <alignment horizontal="center" vertical="center"/>
    </xf>
    <xf numFmtId="44" fontId="9" fillId="2" borderId="9" xfId="2" applyNumberFormat="1" applyFont="1" applyFill="1" applyBorder="1" applyAlignment="1" applyProtection="1">
      <alignment horizontal="center"/>
    </xf>
    <xf numFmtId="44" fontId="9" fillId="2" borderId="10" xfId="2" applyNumberFormat="1" applyFont="1" applyFill="1" applyBorder="1" applyAlignment="1" applyProtection="1">
      <alignment horizontal="center"/>
    </xf>
    <xf numFmtId="0" fontId="5" fillId="0" borderId="11" xfId="3" applyBorder="1" applyAlignment="1" applyProtection="1">
      <alignment horizontal="left" vertical="center"/>
    </xf>
    <xf numFmtId="0" fontId="5" fillId="0" borderId="14" xfId="3" applyBorder="1" applyAlignment="1" applyProtection="1">
      <alignment horizontal="left" vertical="center"/>
    </xf>
    <xf numFmtId="0" fontId="13" fillId="2" borderId="26" xfId="0" applyFont="1" applyFill="1" applyBorder="1" applyAlignment="1" applyProtection="1">
      <alignment horizontal="center"/>
      <protection locked="0"/>
    </xf>
    <xf numFmtId="0" fontId="12" fillId="7" borderId="4" xfId="3" applyFont="1" applyFill="1" applyBorder="1" applyAlignment="1" applyProtection="1">
      <alignment horizontal="center" vertical="center" wrapText="1"/>
    </xf>
    <xf numFmtId="0" fontId="12" fillId="7" borderId="7" xfId="3" applyFont="1" applyFill="1" applyBorder="1" applyAlignment="1" applyProtection="1">
      <alignment horizontal="center" vertical="center" wrapText="1"/>
    </xf>
    <xf numFmtId="0" fontId="7" fillId="0" borderId="0" xfId="3" applyFont="1" applyAlignment="1" applyProtection="1">
      <alignment horizontal="justify" vertical="center" wrapText="1"/>
    </xf>
    <xf numFmtId="0" fontId="6" fillId="0" borderId="0" xfId="3" applyFont="1" applyBorder="1" applyAlignment="1" applyProtection="1">
      <alignment horizontal="center"/>
    </xf>
  </cellXfs>
  <cellStyles count="5">
    <cellStyle name="Comma" xfId="4" builtinId="3"/>
    <cellStyle name="Currency" xfId="1" builtinId="4"/>
    <cellStyle name="Normal" xfId="0" builtinId="0"/>
    <cellStyle name="Normal 2" xfId="2"/>
    <cellStyle name="Normal 3"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51"/>
  <sheetViews>
    <sheetView tabSelected="1" view="pageLayout" topLeftCell="A6" zoomScaleNormal="100" zoomScaleSheetLayoutView="80" workbookViewId="0">
      <selection activeCell="D11" sqref="D11"/>
    </sheetView>
  </sheetViews>
  <sheetFormatPr defaultColWidth="8.85546875" defaultRowHeight="14.25"/>
  <cols>
    <col min="1" max="1" width="3.42578125" style="34" customWidth="1"/>
    <col min="2" max="3" width="23.42578125" style="34" customWidth="1"/>
    <col min="4" max="4" width="16.7109375" style="34" customWidth="1"/>
    <col min="5" max="5" width="13.5703125" style="34" customWidth="1"/>
    <col min="6" max="6" width="15.5703125" style="34" customWidth="1"/>
    <col min="7" max="7" width="4.7109375" style="34" customWidth="1"/>
    <col min="8" max="8" width="12.85546875" style="34" customWidth="1"/>
    <col min="9" max="16384" width="8.85546875" style="34"/>
  </cols>
  <sheetData>
    <row r="1" spans="1:10" s="1" customFormat="1" ht="28.9" customHeight="1">
      <c r="A1" s="72"/>
      <c r="B1" s="72"/>
      <c r="C1" s="72"/>
      <c r="D1" s="72"/>
      <c r="E1" s="72"/>
      <c r="F1" s="72"/>
      <c r="G1" s="72"/>
      <c r="H1" s="58"/>
    </row>
    <row r="2" spans="1:10" s="1" customFormat="1" ht="28.9" customHeight="1">
      <c r="A2" s="215" t="s">
        <v>73</v>
      </c>
      <c r="B2" s="215"/>
      <c r="C2" s="215"/>
      <c r="D2" s="215"/>
      <c r="E2" s="215"/>
      <c r="F2" s="215"/>
      <c r="G2" s="215"/>
    </row>
    <row r="3" spans="1:10" s="1" customFormat="1" ht="28.9" customHeight="1">
      <c r="A3" s="215" t="s">
        <v>40</v>
      </c>
      <c r="B3" s="215"/>
      <c r="C3" s="215"/>
      <c r="D3" s="215"/>
      <c r="E3" s="215"/>
      <c r="F3" s="215"/>
      <c r="G3" s="215"/>
    </row>
    <row r="4" spans="1:10" s="1" customFormat="1" ht="21" customHeight="1">
      <c r="A4" s="73"/>
      <c r="B4" s="74" t="s">
        <v>28</v>
      </c>
      <c r="C4" s="214"/>
      <c r="D4" s="214"/>
      <c r="E4" s="214"/>
      <c r="F4" s="75"/>
      <c r="G4" s="75"/>
      <c r="H4" s="51"/>
    </row>
    <row r="5" spans="1:10" s="1" customFormat="1" ht="59.65" customHeight="1">
      <c r="A5" s="216" t="s">
        <v>33</v>
      </c>
      <c r="B5" s="216"/>
      <c r="C5" s="216"/>
      <c r="D5" s="216"/>
      <c r="E5" s="216"/>
      <c r="F5" s="216"/>
      <c r="G5" s="216"/>
      <c r="H5" s="56"/>
    </row>
    <row r="6" spans="1:10" ht="59.65" customHeight="1">
      <c r="A6" s="221" t="s">
        <v>82</v>
      </c>
      <c r="B6" s="221"/>
      <c r="C6" s="221"/>
      <c r="D6" s="221"/>
      <c r="E6" s="221"/>
      <c r="F6" s="221"/>
      <c r="G6" s="221"/>
      <c r="H6" s="35"/>
      <c r="I6" s="35"/>
      <c r="J6" s="35"/>
    </row>
    <row r="7" spans="1:10" ht="15" customHeight="1" thickBot="1">
      <c r="A7" s="25"/>
      <c r="B7" s="76"/>
      <c r="C7" s="76"/>
      <c r="D7" s="25"/>
      <c r="E7" s="25"/>
      <c r="F7" s="25"/>
      <c r="G7" s="77"/>
      <c r="H7" s="35"/>
      <c r="I7" s="35"/>
      <c r="J7" s="35"/>
    </row>
    <row r="8" spans="1:10" s="4" customFormat="1" ht="51.6" customHeight="1" thickTop="1">
      <c r="A8" s="224" t="s">
        <v>15</v>
      </c>
      <c r="B8" s="225"/>
      <c r="C8" s="225"/>
      <c r="D8" s="78" t="s">
        <v>18</v>
      </c>
      <c r="E8" s="78" t="s">
        <v>19</v>
      </c>
      <c r="F8" s="79" t="s">
        <v>16</v>
      </c>
      <c r="G8" s="80"/>
      <c r="H8" s="31"/>
      <c r="I8" s="6"/>
      <c r="J8" s="5"/>
    </row>
    <row r="9" spans="1:10" s="2" customFormat="1" ht="39.6" customHeight="1">
      <c r="A9" s="81">
        <v>1</v>
      </c>
      <c r="B9" s="223" t="s">
        <v>34</v>
      </c>
      <c r="C9" s="223"/>
      <c r="D9" s="59"/>
      <c r="E9" s="83">
        <v>23131</v>
      </c>
      <c r="F9" s="85">
        <f>ROUND(D9*E9,2)</f>
        <v>0</v>
      </c>
      <c r="G9" s="95"/>
      <c r="H9" s="3"/>
      <c r="I9" s="7"/>
      <c r="J9" s="3"/>
    </row>
    <row r="10" spans="1:10" s="2" customFormat="1" ht="39.6" customHeight="1">
      <c r="A10" s="81">
        <v>2</v>
      </c>
      <c r="B10" s="223" t="s">
        <v>89</v>
      </c>
      <c r="C10" s="223"/>
      <c r="D10" s="59"/>
      <c r="E10" s="83">
        <v>23131</v>
      </c>
      <c r="F10" s="85">
        <f>ROUND(D10*E10,2)</f>
        <v>0</v>
      </c>
      <c r="G10" s="95"/>
      <c r="H10" s="3"/>
      <c r="I10" s="7"/>
      <c r="J10" s="3"/>
    </row>
    <row r="11" spans="1:10" s="2" customFormat="1" ht="39.6" customHeight="1">
      <c r="A11" s="81">
        <v>3</v>
      </c>
      <c r="B11" s="223" t="s">
        <v>35</v>
      </c>
      <c r="C11" s="223"/>
      <c r="D11" s="59"/>
      <c r="E11" s="83">
        <v>23131</v>
      </c>
      <c r="F11" s="85">
        <f>ROUND(D11*E11,2)</f>
        <v>0</v>
      </c>
      <c r="G11" s="95"/>
      <c r="H11" s="3"/>
      <c r="I11" s="7"/>
      <c r="J11" s="3"/>
    </row>
    <row r="12" spans="1:10" s="2" customFormat="1" ht="39.6" customHeight="1">
      <c r="A12" s="82">
        <v>4</v>
      </c>
      <c r="B12" s="219" t="s">
        <v>36</v>
      </c>
      <c r="C12" s="220"/>
      <c r="D12" s="107">
        <f>ROUND(SUM(D9:D11),2)</f>
        <v>0</v>
      </c>
      <c r="E12" s="84">
        <v>23131</v>
      </c>
      <c r="F12" s="86">
        <f>ROUND(D12*E12,2)</f>
        <v>0</v>
      </c>
      <c r="G12" s="95"/>
      <c r="H12" s="8"/>
      <c r="I12" s="9"/>
      <c r="J12" s="3"/>
    </row>
    <row r="13" spans="1:10" s="10" customFormat="1" ht="39.6" customHeight="1">
      <c r="A13" s="60">
        <v>6</v>
      </c>
      <c r="B13" s="226" t="s">
        <v>67</v>
      </c>
      <c r="C13" s="227"/>
      <c r="D13" s="227"/>
      <c r="E13" s="228"/>
      <c r="F13" s="87">
        <f>ROUND(D12*12,2)</f>
        <v>0</v>
      </c>
      <c r="G13" s="96"/>
      <c r="H13" s="11"/>
      <c r="I13" s="11"/>
      <c r="J13" s="11"/>
    </row>
    <row r="14" spans="1:10" s="10" customFormat="1" ht="39.6" customHeight="1" thickBot="1">
      <c r="A14" s="217" t="s">
        <v>68</v>
      </c>
      <c r="B14" s="218"/>
      <c r="C14" s="218"/>
      <c r="D14" s="218"/>
      <c r="E14" s="218"/>
      <c r="F14" s="88">
        <f>ROUND(F12*12,2)</f>
        <v>0</v>
      </c>
      <c r="G14" s="96"/>
      <c r="H14" s="11"/>
      <c r="I14" s="11"/>
      <c r="J14" s="11"/>
    </row>
    <row r="15" spans="1:10" s="11" customFormat="1" ht="39.6" customHeight="1" thickTop="1" thickBot="1">
      <c r="A15" s="89"/>
      <c r="B15" s="89"/>
      <c r="C15" s="89"/>
      <c r="D15" s="89"/>
      <c r="E15" s="89"/>
      <c r="F15" s="90"/>
      <c r="G15" s="97"/>
    </row>
    <row r="16" spans="1:10" s="2" customFormat="1" ht="39.6" customHeight="1" thickTop="1" thickBot="1">
      <c r="A16" s="91">
        <v>7</v>
      </c>
      <c r="B16" s="229" t="s">
        <v>37</v>
      </c>
      <c r="C16" s="230"/>
      <c r="D16" s="67"/>
      <c r="E16" s="148">
        <v>136</v>
      </c>
      <c r="F16" s="95"/>
      <c r="G16" s="3"/>
      <c r="H16" s="7"/>
      <c r="I16" s="3"/>
    </row>
    <row r="17" spans="1:8" ht="39.6" customHeight="1" thickTop="1">
      <c r="A17" s="222" t="s">
        <v>38</v>
      </c>
      <c r="B17" s="222"/>
      <c r="C17" s="222"/>
      <c r="D17" s="222"/>
      <c r="E17" s="222"/>
      <c r="F17" s="222"/>
      <c r="G17" s="77"/>
    </row>
    <row r="18" spans="1:8" s="1" customFormat="1" ht="39.6" customHeight="1">
      <c r="A18" s="222"/>
      <c r="B18" s="222"/>
      <c r="C18" s="222"/>
      <c r="D18" s="222"/>
      <c r="E18" s="222"/>
      <c r="F18" s="222"/>
      <c r="G18" s="25"/>
    </row>
    <row r="19" spans="1:8" s="4" customFormat="1" ht="15" customHeight="1">
      <c r="A19" s="92"/>
      <c r="B19" s="92"/>
      <c r="C19" s="92"/>
      <c r="D19" s="92"/>
      <c r="E19" s="92"/>
      <c r="F19" s="92"/>
      <c r="G19" s="80"/>
    </row>
    <row r="20" spans="1:8" s="2" customFormat="1" ht="15" customHeight="1">
      <c r="A20" s="93"/>
      <c r="B20" s="94"/>
      <c r="C20" s="94"/>
      <c r="D20" s="93"/>
      <c r="E20" s="95"/>
      <c r="F20" s="95"/>
      <c r="G20" s="95"/>
    </row>
    <row r="21" spans="1:8" s="2" customFormat="1" ht="15" customHeight="1">
      <c r="A21" s="52"/>
      <c r="B21" s="53"/>
      <c r="C21" s="53"/>
      <c r="D21" s="36"/>
      <c r="E21" s="36"/>
      <c r="F21" s="36"/>
      <c r="G21" s="36"/>
      <c r="H21" s="36"/>
    </row>
    <row r="22" spans="1:8" s="2" customFormat="1" ht="15" customHeight="1">
      <c r="A22" s="37"/>
      <c r="B22" s="38"/>
      <c r="C22" s="38"/>
      <c r="D22" s="39"/>
      <c r="E22" s="40"/>
      <c r="F22" s="39"/>
      <c r="G22" s="40"/>
      <c r="H22" s="39"/>
    </row>
    <row r="23" spans="1:8" s="2" customFormat="1" ht="15" customHeight="1">
      <c r="A23" s="37"/>
      <c r="B23" s="38"/>
      <c r="C23" s="38"/>
      <c r="D23" s="39"/>
      <c r="E23" s="40"/>
      <c r="F23" s="39"/>
      <c r="G23" s="40"/>
      <c r="H23" s="39"/>
    </row>
    <row r="24" spans="1:8" s="10" customFormat="1" ht="15" customHeight="1">
      <c r="A24" s="37"/>
      <c r="B24" s="38"/>
      <c r="C24" s="38"/>
      <c r="D24" s="39"/>
      <c r="E24" s="40"/>
      <c r="F24" s="39"/>
      <c r="G24" s="40"/>
      <c r="H24" s="39"/>
    </row>
    <row r="25" spans="1:8" s="10" customFormat="1" ht="15" customHeight="1">
      <c r="A25" s="37"/>
      <c r="B25" s="38"/>
      <c r="C25" s="38"/>
      <c r="D25" s="39"/>
      <c r="E25" s="40"/>
      <c r="F25" s="39"/>
      <c r="G25" s="40"/>
      <c r="H25" s="41"/>
    </row>
    <row r="26" spans="1:8" ht="15" customHeight="1">
      <c r="A26" s="42"/>
      <c r="B26" s="38"/>
      <c r="C26" s="38"/>
      <c r="D26" s="38"/>
      <c r="E26" s="38"/>
      <c r="F26" s="43"/>
      <c r="G26" s="43"/>
      <c r="H26" s="44"/>
    </row>
    <row r="27" spans="1:8" ht="15" customHeight="1">
      <c r="A27" s="52"/>
      <c r="B27" s="52"/>
      <c r="C27" s="52"/>
      <c r="D27" s="52"/>
      <c r="E27" s="52"/>
      <c r="F27" s="45"/>
      <c r="G27" s="45"/>
      <c r="H27" s="46"/>
    </row>
    <row r="28" spans="1:8" ht="15" customHeight="1">
      <c r="A28" s="38"/>
      <c r="B28" s="38"/>
      <c r="C28" s="38"/>
      <c r="D28" s="54"/>
      <c r="E28" s="38"/>
      <c r="F28" s="47"/>
      <c r="G28" s="47"/>
      <c r="H28" s="55"/>
    </row>
    <row r="29" spans="1:8" ht="15" customHeight="1">
      <c r="A29" s="38"/>
      <c r="B29" s="38"/>
      <c r="C29" s="38"/>
      <c r="D29" s="54"/>
      <c r="E29" s="38"/>
      <c r="F29" s="47"/>
      <c r="G29" s="47"/>
      <c r="H29" s="55"/>
    </row>
    <row r="30" spans="1:8" ht="15" customHeight="1">
      <c r="A30" s="47"/>
      <c r="B30" s="47"/>
      <c r="C30" s="47"/>
      <c r="D30" s="47"/>
      <c r="E30" s="47"/>
      <c r="F30" s="47"/>
      <c r="G30" s="47"/>
      <c r="H30" s="47"/>
    </row>
    <row r="31" spans="1:8" ht="15" customHeight="1">
      <c r="A31" s="47"/>
      <c r="B31" s="47"/>
      <c r="C31" s="47"/>
      <c r="D31" s="47"/>
      <c r="E31" s="47"/>
      <c r="F31" s="47"/>
      <c r="G31" s="47"/>
      <c r="H31" s="47"/>
    </row>
    <row r="32" spans="1:8" ht="15" customHeight="1">
      <c r="A32" s="48"/>
      <c r="B32" s="48"/>
      <c r="C32" s="48"/>
      <c r="D32" s="48"/>
      <c r="E32" s="48"/>
      <c r="F32" s="48"/>
      <c r="G32" s="48"/>
      <c r="H32" s="48"/>
    </row>
    <row r="33" spans="1:8" ht="15" customHeight="1">
      <c r="A33" s="35"/>
      <c r="B33" s="35"/>
      <c r="C33" s="35"/>
      <c r="D33" s="35"/>
      <c r="E33" s="35"/>
      <c r="F33" s="35"/>
      <c r="G33" s="35"/>
      <c r="H33" s="35"/>
    </row>
    <row r="34" spans="1:8" ht="15" customHeight="1">
      <c r="A34" s="52"/>
      <c r="B34" s="53"/>
      <c r="C34" s="53"/>
      <c r="D34" s="36"/>
      <c r="E34" s="36"/>
      <c r="F34" s="36"/>
      <c r="G34" s="35"/>
      <c r="H34" s="35"/>
    </row>
    <row r="35" spans="1:8" ht="15" customHeight="1">
      <c r="A35" s="37"/>
      <c r="B35" s="38"/>
      <c r="C35" s="38"/>
      <c r="D35" s="39"/>
      <c r="E35" s="40"/>
      <c r="F35" s="39"/>
      <c r="G35" s="35"/>
      <c r="H35" s="35"/>
    </row>
    <row r="36" spans="1:8" ht="15" customHeight="1">
      <c r="A36" s="37"/>
      <c r="B36" s="38"/>
      <c r="C36" s="38"/>
      <c r="D36" s="39"/>
      <c r="E36" s="40"/>
      <c r="F36" s="39"/>
      <c r="G36" s="35"/>
      <c r="H36" s="35"/>
    </row>
    <row r="37" spans="1:8" ht="15" customHeight="1">
      <c r="A37" s="37"/>
      <c r="B37" s="38"/>
      <c r="C37" s="38"/>
      <c r="D37" s="39"/>
      <c r="E37" s="40"/>
      <c r="F37" s="39"/>
      <c r="G37" s="35"/>
      <c r="H37" s="35"/>
    </row>
    <row r="38" spans="1:8" ht="15" customHeight="1">
      <c r="A38" s="37"/>
      <c r="B38" s="38"/>
      <c r="C38" s="38"/>
      <c r="D38" s="39"/>
      <c r="E38" s="40"/>
      <c r="F38" s="41"/>
      <c r="G38" s="35"/>
      <c r="H38" s="35"/>
    </row>
    <row r="39" spans="1:8" ht="15" customHeight="1">
      <c r="A39" s="42"/>
      <c r="B39" s="38"/>
      <c r="C39" s="38"/>
      <c r="D39" s="38"/>
      <c r="E39" s="38"/>
      <c r="F39" s="49"/>
      <c r="G39" s="35"/>
      <c r="H39" s="35"/>
    </row>
    <row r="40" spans="1:8" ht="15" customHeight="1">
      <c r="A40" s="52"/>
      <c r="B40" s="52"/>
      <c r="C40" s="52"/>
      <c r="D40" s="52"/>
      <c r="E40" s="52"/>
      <c r="F40" s="50"/>
      <c r="G40" s="35"/>
      <c r="H40" s="35"/>
    </row>
    <row r="41" spans="1:8" ht="15" customHeight="1">
      <c r="A41" s="38"/>
      <c r="B41" s="38"/>
      <c r="C41" s="38"/>
      <c r="D41" s="54"/>
      <c r="E41" s="38"/>
      <c r="F41" s="55"/>
      <c r="G41" s="35"/>
      <c r="H41" s="35"/>
    </row>
    <row r="42" spans="1:8" ht="15" customHeight="1">
      <c r="A42" s="38"/>
      <c r="B42" s="38"/>
      <c r="C42" s="38"/>
      <c r="D42" s="54"/>
      <c r="E42" s="38"/>
      <c r="F42" s="55"/>
      <c r="G42" s="35"/>
      <c r="H42" s="35"/>
    </row>
    <row r="43" spans="1:8" ht="15" customHeight="1"/>
    <row r="44" spans="1:8" ht="15" customHeight="1"/>
    <row r="45" spans="1:8" ht="15" customHeight="1"/>
    <row r="46" spans="1:8" ht="15" customHeight="1"/>
    <row r="47" spans="1:8" ht="15" customHeight="1"/>
    <row r="48" spans="1:8" ht="15" customHeight="1"/>
    <row r="49" ht="15" customHeight="1"/>
    <row r="50" ht="15" customHeight="1"/>
    <row r="51" ht="15" customHeight="1"/>
  </sheetData>
  <sheetProtection password="CA9B" sheet="1" objects="1" scenarios="1" selectLockedCells="1"/>
  <mergeCells count="14">
    <mergeCell ref="A17:F18"/>
    <mergeCell ref="B9:C9"/>
    <mergeCell ref="A8:C8"/>
    <mergeCell ref="B10:C10"/>
    <mergeCell ref="B11:C11"/>
    <mergeCell ref="B13:E13"/>
    <mergeCell ref="B16:C16"/>
    <mergeCell ref="C4:E4"/>
    <mergeCell ref="A3:G3"/>
    <mergeCell ref="A2:G2"/>
    <mergeCell ref="A5:G5"/>
    <mergeCell ref="A14:E14"/>
    <mergeCell ref="B12:C12"/>
    <mergeCell ref="A6:G6"/>
  </mergeCells>
  <phoneticPr fontId="0" type="noConversion"/>
  <printOptions horizontalCentered="1" verticalCentered="1"/>
  <pageMargins left="0.25" right="0.25" top="0.75" bottom="0.75" header="0.3" footer="0.3"/>
  <pageSetup orientation="portrait" r:id="rId1"/>
  <headerFooter alignWithMargins="0">
    <oddHeader xml:space="preserve">&amp;LTitle:  Invitation to Bid for Solid Waste Collection Services
Bid Number:  BC-01-23-13-20
Opening Date:  January 23, 2013 at 2:00 p.m.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53"/>
  <sheetViews>
    <sheetView showWhiteSpace="0" view="pageLayout" topLeftCell="A7" zoomScaleNormal="100" zoomScaleSheetLayoutView="80" workbookViewId="0">
      <selection activeCell="C4" sqref="C4:F4"/>
    </sheetView>
  </sheetViews>
  <sheetFormatPr defaultColWidth="8.85546875" defaultRowHeight="14.25"/>
  <cols>
    <col min="1" max="1" width="3.42578125" style="34" customWidth="1"/>
    <col min="2" max="2" width="32.42578125" style="34" customWidth="1"/>
    <col min="3" max="3" width="13.28515625" style="34" customWidth="1"/>
    <col min="4" max="4" width="16.7109375" style="34" customWidth="1"/>
    <col min="5" max="7" width="13.5703125" style="34" customWidth="1"/>
    <col min="8" max="8" width="14.140625" style="34" customWidth="1"/>
    <col min="9" max="9" width="4.7109375" style="34" customWidth="1"/>
    <col min="10" max="10" width="5" style="34" customWidth="1"/>
    <col min="11" max="16384" width="8.85546875" style="34"/>
  </cols>
  <sheetData>
    <row r="1" spans="1:12" s="1" customFormat="1" ht="28.9" customHeight="1">
      <c r="A1" s="72"/>
      <c r="B1" s="72"/>
      <c r="C1" s="72"/>
      <c r="D1" s="72"/>
      <c r="E1" s="72"/>
      <c r="F1" s="72"/>
      <c r="G1" s="72"/>
      <c r="H1" s="72"/>
      <c r="I1" s="58"/>
      <c r="J1" s="58"/>
    </row>
    <row r="2" spans="1:12" s="1" customFormat="1" ht="28.9" customHeight="1">
      <c r="A2" s="215" t="s">
        <v>74</v>
      </c>
      <c r="B2" s="215"/>
      <c r="C2" s="215"/>
      <c r="D2" s="215"/>
      <c r="E2" s="215"/>
      <c r="F2" s="215"/>
      <c r="G2" s="215"/>
      <c r="H2" s="215"/>
    </row>
    <row r="3" spans="1:12" s="1" customFormat="1" ht="28.9" customHeight="1">
      <c r="A3" s="215" t="s">
        <v>41</v>
      </c>
      <c r="B3" s="215"/>
      <c r="C3" s="215"/>
      <c r="D3" s="215"/>
      <c r="E3" s="215"/>
      <c r="F3" s="215"/>
      <c r="G3" s="215"/>
      <c r="H3" s="215"/>
    </row>
    <row r="4" spans="1:12" s="1" customFormat="1" ht="21" customHeight="1">
      <c r="A4" s="73"/>
      <c r="B4" s="74" t="s">
        <v>28</v>
      </c>
      <c r="C4" s="214"/>
      <c r="D4" s="214"/>
      <c r="E4" s="214"/>
      <c r="F4" s="214"/>
      <c r="G4" s="75"/>
      <c r="H4" s="75"/>
      <c r="I4" s="51"/>
      <c r="J4" s="51"/>
    </row>
    <row r="5" spans="1:12" s="1" customFormat="1" ht="59.65" customHeight="1">
      <c r="A5" s="239" t="s">
        <v>39</v>
      </c>
      <c r="B5" s="239"/>
      <c r="C5" s="239"/>
      <c r="D5" s="239"/>
      <c r="E5" s="239"/>
      <c r="F5" s="239"/>
      <c r="G5" s="239"/>
      <c r="H5" s="239"/>
      <c r="I5" s="56"/>
      <c r="J5" s="56"/>
    </row>
    <row r="6" spans="1:12" ht="85.9" customHeight="1">
      <c r="A6" s="240" t="s">
        <v>83</v>
      </c>
      <c r="B6" s="240"/>
      <c r="C6" s="240"/>
      <c r="D6" s="240"/>
      <c r="E6" s="240"/>
      <c r="F6" s="240"/>
      <c r="G6" s="240"/>
      <c r="H6" s="240"/>
      <c r="I6" s="64"/>
      <c r="J6" s="35"/>
      <c r="K6" s="35"/>
      <c r="L6" s="35"/>
    </row>
    <row r="7" spans="1:12" ht="15" customHeight="1" thickBot="1">
      <c r="A7" s="1"/>
      <c r="B7" s="57"/>
      <c r="C7" s="57"/>
      <c r="D7" s="1"/>
      <c r="E7" s="1"/>
      <c r="F7" s="1"/>
      <c r="G7" s="1"/>
      <c r="H7" s="1"/>
      <c r="J7" s="35"/>
      <c r="K7" s="35"/>
      <c r="L7" s="35"/>
    </row>
    <row r="8" spans="1:12" s="4" customFormat="1" ht="67.150000000000006" customHeight="1" thickTop="1">
      <c r="A8" s="224" t="s">
        <v>24</v>
      </c>
      <c r="B8" s="225"/>
      <c r="C8" s="225"/>
      <c r="D8" s="78" t="s">
        <v>18</v>
      </c>
      <c r="E8" s="78" t="s">
        <v>22</v>
      </c>
      <c r="F8" s="78" t="s">
        <v>20</v>
      </c>
      <c r="G8" s="78" t="s">
        <v>23</v>
      </c>
      <c r="H8" s="79" t="s">
        <v>21</v>
      </c>
      <c r="J8" s="31"/>
      <c r="K8" s="6"/>
      <c r="L8" s="5"/>
    </row>
    <row r="9" spans="1:12" s="2" customFormat="1" ht="39.6" customHeight="1">
      <c r="A9" s="81">
        <v>1</v>
      </c>
      <c r="B9" s="223" t="s">
        <v>34</v>
      </c>
      <c r="C9" s="223"/>
      <c r="D9" s="59"/>
      <c r="E9" s="83">
        <v>26160</v>
      </c>
      <c r="F9" s="69"/>
      <c r="G9" s="143">
        <v>5185</v>
      </c>
      <c r="H9" s="85">
        <f>ROUND((D9*E9) + (F9*G9),2)</f>
        <v>0</v>
      </c>
      <c r="J9" s="3"/>
      <c r="K9" s="7"/>
      <c r="L9" s="3"/>
    </row>
    <row r="10" spans="1:12" s="2" customFormat="1" ht="39.6" customHeight="1">
      <c r="A10" s="81">
        <v>2</v>
      </c>
      <c r="B10" s="223" t="s">
        <v>89</v>
      </c>
      <c r="C10" s="223"/>
      <c r="D10" s="59"/>
      <c r="E10" s="83">
        <v>26160</v>
      </c>
      <c r="F10" s="69"/>
      <c r="G10" s="143">
        <v>5185</v>
      </c>
      <c r="H10" s="85">
        <f>ROUND((D10*E10) + (F10*G10),2)</f>
        <v>0</v>
      </c>
      <c r="J10" s="3"/>
      <c r="K10" s="7"/>
      <c r="L10" s="3"/>
    </row>
    <row r="11" spans="1:12" s="2" customFormat="1" ht="39.6" customHeight="1">
      <c r="A11" s="81">
        <v>3</v>
      </c>
      <c r="B11" s="223" t="s">
        <v>35</v>
      </c>
      <c r="C11" s="223"/>
      <c r="D11" s="59"/>
      <c r="E11" s="83">
        <v>26160</v>
      </c>
      <c r="F11" s="69"/>
      <c r="G11" s="143">
        <v>5185</v>
      </c>
      <c r="H11" s="85">
        <f>ROUND((D11*E11) + (F11*G11),2)</f>
        <v>0</v>
      </c>
      <c r="J11" s="3"/>
      <c r="K11" s="7"/>
      <c r="L11" s="3"/>
    </row>
    <row r="12" spans="1:12" s="2" customFormat="1" ht="39.6" customHeight="1">
      <c r="A12" s="82">
        <v>4</v>
      </c>
      <c r="B12" s="219" t="s">
        <v>36</v>
      </c>
      <c r="C12" s="220"/>
      <c r="D12" s="107">
        <f>ROUND(SUM(D9:D11),2)</f>
        <v>0</v>
      </c>
      <c r="E12" s="84">
        <v>26160</v>
      </c>
      <c r="F12" s="107">
        <f>ROUND(SUM(F9:F11),2)</f>
        <v>0</v>
      </c>
      <c r="G12" s="108"/>
      <c r="H12" s="86">
        <f>ROUND((D12*E12) + (F12*G12),2)</f>
        <v>0</v>
      </c>
      <c r="J12" s="8"/>
      <c r="K12" s="9"/>
      <c r="L12" s="3"/>
    </row>
    <row r="13" spans="1:12" s="10" customFormat="1" ht="39.6" customHeight="1">
      <c r="A13" s="106">
        <v>5</v>
      </c>
      <c r="B13" s="235" t="s">
        <v>67</v>
      </c>
      <c r="C13" s="236"/>
      <c r="D13" s="109">
        <f>ROUND(D12*12,2)</f>
        <v>0</v>
      </c>
      <c r="E13" s="110">
        <v>26160</v>
      </c>
      <c r="F13" s="109">
        <f>ROUND(F12*12,2)</f>
        <v>0</v>
      </c>
      <c r="G13" s="143">
        <v>5185</v>
      </c>
      <c r="H13" s="87"/>
      <c r="J13" s="11"/>
      <c r="K13" s="11"/>
      <c r="L13" s="11"/>
    </row>
    <row r="14" spans="1:12" s="10" customFormat="1" ht="32.450000000000003" customHeight="1" thickBot="1">
      <c r="A14" s="232" t="s">
        <v>68</v>
      </c>
      <c r="B14" s="233"/>
      <c r="C14" s="233"/>
      <c r="D14" s="233"/>
      <c r="E14" s="233"/>
      <c r="F14" s="233"/>
      <c r="G14" s="234"/>
      <c r="H14" s="88">
        <f>ROUND((D13*E13)+(F13*G13),2)</f>
        <v>0</v>
      </c>
      <c r="J14" s="11"/>
      <c r="K14" s="11"/>
      <c r="L14" s="11"/>
    </row>
    <row r="15" spans="1:12" s="61" customFormat="1" ht="9.4" customHeight="1" thickTop="1" thickBot="1">
      <c r="A15" s="111"/>
      <c r="B15" s="111"/>
      <c r="C15" s="89"/>
      <c r="D15" s="89"/>
      <c r="E15" s="89"/>
      <c r="F15" s="89"/>
      <c r="G15" s="89"/>
      <c r="H15" s="112"/>
      <c r="J15" s="11"/>
      <c r="K15" s="11"/>
      <c r="L15" s="11"/>
    </row>
    <row r="16" spans="1:12" s="2" customFormat="1" ht="39.6" customHeight="1" thickTop="1" thickBot="1">
      <c r="A16" s="91">
        <v>6</v>
      </c>
      <c r="B16" s="241" t="s">
        <v>56</v>
      </c>
      <c r="C16" s="242"/>
      <c r="D16" s="67"/>
      <c r="E16" s="150">
        <v>113</v>
      </c>
      <c r="F16" s="67"/>
      <c r="G16" s="149">
        <v>23</v>
      </c>
      <c r="I16" s="3"/>
      <c r="J16" s="7"/>
      <c r="K16" s="3"/>
    </row>
    <row r="17" spans="1:12" s="68" customFormat="1" ht="9.4" customHeight="1" thickTop="1" thickBot="1">
      <c r="A17" s="114"/>
      <c r="B17" s="115"/>
      <c r="C17" s="115"/>
      <c r="D17" s="100"/>
      <c r="E17" s="116"/>
      <c r="F17" s="117"/>
      <c r="G17" s="116"/>
      <c r="H17" s="100"/>
      <c r="J17" s="3"/>
      <c r="K17" s="7"/>
      <c r="L17" s="3"/>
    </row>
    <row r="18" spans="1:12" s="10" customFormat="1" ht="46.9" customHeight="1" thickTop="1" thickBot="1">
      <c r="A18" s="113">
        <v>7</v>
      </c>
      <c r="B18" s="237" t="s">
        <v>57</v>
      </c>
      <c r="C18" s="238"/>
      <c r="D18" s="63"/>
      <c r="E18" s="92"/>
      <c r="F18" s="92"/>
      <c r="G18" s="92"/>
      <c r="H18" s="92"/>
      <c r="J18" s="11"/>
      <c r="K18" s="11"/>
      <c r="L18" s="11"/>
    </row>
    <row r="19" spans="1:12" ht="39.6" customHeight="1" thickTop="1">
      <c r="A19" s="231" t="s">
        <v>38</v>
      </c>
      <c r="B19" s="222"/>
      <c r="C19" s="222"/>
      <c r="D19" s="222"/>
      <c r="E19" s="222"/>
      <c r="F19" s="222"/>
      <c r="G19" s="222"/>
      <c r="H19" s="222"/>
    </row>
    <row r="20" spans="1:12" s="1" customFormat="1" ht="39.6" customHeight="1">
      <c r="A20" s="222"/>
      <c r="B20" s="222"/>
      <c r="C20" s="222"/>
      <c r="D20" s="222"/>
      <c r="E20" s="222"/>
      <c r="F20" s="222"/>
      <c r="G20" s="222"/>
      <c r="H20" s="222"/>
    </row>
    <row r="21" spans="1:12" s="4" customFormat="1" ht="15" customHeight="1">
      <c r="A21" s="92"/>
      <c r="B21" s="92"/>
      <c r="C21" s="92"/>
      <c r="D21" s="92"/>
      <c r="E21" s="92"/>
      <c r="F21" s="92"/>
      <c r="G21" s="92"/>
      <c r="H21" s="92"/>
    </row>
    <row r="22" spans="1:12" s="2" customFormat="1" ht="15" customHeight="1">
      <c r="A22" s="93"/>
      <c r="B22" s="94"/>
      <c r="C22" s="94"/>
      <c r="D22" s="93"/>
      <c r="E22" s="95"/>
      <c r="F22" s="95"/>
      <c r="G22" s="95"/>
      <c r="H22" s="95"/>
    </row>
    <row r="23" spans="1:12" s="2" customFormat="1" ht="15" customHeight="1">
      <c r="A23" s="101"/>
      <c r="B23" s="102"/>
      <c r="C23" s="102"/>
      <c r="D23" s="98"/>
      <c r="E23" s="98"/>
      <c r="F23" s="98"/>
      <c r="G23" s="98"/>
      <c r="H23" s="98"/>
      <c r="I23" s="36"/>
      <c r="J23" s="36"/>
    </row>
    <row r="24" spans="1:12" s="2" customFormat="1" ht="15" customHeight="1">
      <c r="A24" s="103"/>
      <c r="B24" s="104"/>
      <c r="C24" s="104"/>
      <c r="D24" s="100"/>
      <c r="E24" s="99"/>
      <c r="F24" s="99"/>
      <c r="G24" s="99"/>
      <c r="H24" s="100"/>
      <c r="I24" s="40"/>
      <c r="J24" s="39"/>
    </row>
    <row r="25" spans="1:12" s="2" customFormat="1" ht="15" customHeight="1">
      <c r="A25" s="103"/>
      <c r="B25" s="104"/>
      <c r="C25" s="104"/>
      <c r="D25" s="100"/>
      <c r="E25" s="99"/>
      <c r="F25" s="99"/>
      <c r="G25" s="99"/>
      <c r="H25" s="100"/>
      <c r="I25" s="40"/>
      <c r="J25" s="39"/>
    </row>
    <row r="26" spans="1:12" s="10" customFormat="1" ht="15" customHeight="1">
      <c r="A26" s="103"/>
      <c r="B26" s="104"/>
      <c r="C26" s="104"/>
      <c r="D26" s="100"/>
      <c r="E26" s="99"/>
      <c r="F26" s="99"/>
      <c r="G26" s="99"/>
      <c r="H26" s="100"/>
      <c r="I26" s="40"/>
      <c r="J26" s="39"/>
    </row>
    <row r="27" spans="1:12" s="10" customFormat="1" ht="15" customHeight="1">
      <c r="A27" s="103"/>
      <c r="B27" s="104"/>
      <c r="C27" s="104"/>
      <c r="D27" s="100"/>
      <c r="E27" s="99"/>
      <c r="F27" s="99"/>
      <c r="G27" s="99"/>
      <c r="H27" s="100"/>
      <c r="I27" s="40"/>
      <c r="J27" s="41"/>
    </row>
    <row r="28" spans="1:12" ht="15" customHeight="1">
      <c r="A28" s="42"/>
      <c r="B28" s="38"/>
      <c r="C28" s="38"/>
      <c r="D28" s="38"/>
      <c r="E28" s="38"/>
      <c r="F28" s="38"/>
      <c r="G28" s="38"/>
      <c r="H28" s="43"/>
      <c r="I28" s="43"/>
      <c r="J28" s="44"/>
    </row>
    <row r="29" spans="1:12" ht="15" customHeight="1">
      <c r="A29" s="52"/>
      <c r="B29" s="52"/>
      <c r="C29" s="52"/>
      <c r="D29" s="52"/>
      <c r="E29" s="52"/>
      <c r="F29" s="52"/>
      <c r="G29" s="52"/>
      <c r="H29" s="45"/>
      <c r="I29" s="45"/>
      <c r="J29" s="46"/>
    </row>
    <row r="30" spans="1:12" ht="15" customHeight="1">
      <c r="A30" s="38"/>
      <c r="B30" s="38"/>
      <c r="C30" s="38"/>
      <c r="D30" s="54"/>
      <c r="E30" s="38"/>
      <c r="F30" s="38"/>
      <c r="G30" s="38"/>
      <c r="H30" s="47"/>
      <c r="I30" s="47"/>
      <c r="J30" s="55"/>
    </row>
    <row r="31" spans="1:12" ht="15" customHeight="1">
      <c r="A31" s="38"/>
      <c r="B31" s="38"/>
      <c r="C31" s="38"/>
      <c r="D31" s="54"/>
      <c r="E31" s="38"/>
      <c r="F31" s="38"/>
      <c r="G31" s="38"/>
      <c r="H31" s="47"/>
      <c r="I31" s="47"/>
      <c r="J31" s="55"/>
    </row>
    <row r="32" spans="1:12" ht="15" customHeight="1">
      <c r="A32" s="47"/>
      <c r="B32" s="47"/>
      <c r="C32" s="47"/>
      <c r="D32" s="47"/>
      <c r="E32" s="47"/>
      <c r="F32" s="47"/>
      <c r="G32" s="47"/>
      <c r="H32" s="47"/>
      <c r="I32" s="47"/>
      <c r="J32" s="47"/>
    </row>
    <row r="33" spans="1:10" ht="15" customHeight="1">
      <c r="A33" s="47"/>
      <c r="B33" s="47"/>
      <c r="C33" s="47"/>
      <c r="D33" s="47"/>
      <c r="E33" s="47"/>
      <c r="F33" s="47"/>
      <c r="G33" s="47"/>
      <c r="H33" s="47"/>
      <c r="I33" s="47"/>
      <c r="J33" s="47"/>
    </row>
    <row r="34" spans="1:10" ht="15" customHeight="1">
      <c r="A34" s="48"/>
      <c r="B34" s="48"/>
      <c r="C34" s="48"/>
      <c r="D34" s="48"/>
      <c r="E34" s="48"/>
      <c r="F34" s="48"/>
      <c r="G34" s="48"/>
      <c r="H34" s="48"/>
      <c r="I34" s="48"/>
      <c r="J34" s="48"/>
    </row>
    <row r="35" spans="1:10" ht="15" customHeight="1">
      <c r="A35" s="35"/>
      <c r="B35" s="35"/>
      <c r="C35" s="35"/>
      <c r="D35" s="35"/>
      <c r="E35" s="35"/>
      <c r="F35" s="35"/>
      <c r="G35" s="35"/>
      <c r="H35" s="35"/>
      <c r="I35" s="35"/>
      <c r="J35" s="35"/>
    </row>
    <row r="36" spans="1:10" ht="15" customHeight="1">
      <c r="A36" s="52"/>
      <c r="B36" s="53"/>
      <c r="C36" s="53"/>
      <c r="D36" s="36"/>
      <c r="E36" s="36"/>
      <c r="F36" s="36"/>
      <c r="G36" s="36"/>
      <c r="H36" s="36"/>
      <c r="I36" s="35"/>
      <c r="J36" s="35"/>
    </row>
    <row r="37" spans="1:10" ht="15" customHeight="1">
      <c r="A37" s="37"/>
      <c r="B37" s="38"/>
      <c r="C37" s="38"/>
      <c r="D37" s="39"/>
      <c r="E37" s="40"/>
      <c r="F37" s="40"/>
      <c r="G37" s="40"/>
      <c r="H37" s="39"/>
      <c r="I37" s="35"/>
      <c r="J37" s="35"/>
    </row>
    <row r="38" spans="1:10" ht="15" customHeight="1">
      <c r="A38" s="37"/>
      <c r="B38" s="38"/>
      <c r="C38" s="38"/>
      <c r="D38" s="39"/>
      <c r="E38" s="40"/>
      <c r="F38" s="40"/>
      <c r="G38" s="40"/>
      <c r="H38" s="39"/>
      <c r="I38" s="35"/>
      <c r="J38" s="35"/>
    </row>
    <row r="39" spans="1:10" ht="15" customHeight="1">
      <c r="A39" s="37"/>
      <c r="B39" s="38"/>
      <c r="C39" s="38"/>
      <c r="D39" s="39"/>
      <c r="E39" s="40"/>
      <c r="F39" s="40"/>
      <c r="G39" s="40"/>
      <c r="H39" s="39"/>
      <c r="I39" s="35"/>
      <c r="J39" s="35"/>
    </row>
    <row r="40" spans="1:10" ht="15" customHeight="1">
      <c r="A40" s="37"/>
      <c r="B40" s="38"/>
      <c r="C40" s="38"/>
      <c r="D40" s="39"/>
      <c r="E40" s="40"/>
      <c r="F40" s="40"/>
      <c r="G40" s="40"/>
      <c r="H40" s="41"/>
      <c r="I40" s="35"/>
      <c r="J40" s="35"/>
    </row>
    <row r="41" spans="1:10" ht="15" customHeight="1">
      <c r="A41" s="42"/>
      <c r="B41" s="38"/>
      <c r="C41" s="38"/>
      <c r="D41" s="38"/>
      <c r="E41" s="38"/>
      <c r="F41" s="38"/>
      <c r="G41" s="38"/>
      <c r="H41" s="49"/>
      <c r="I41" s="35"/>
      <c r="J41" s="35"/>
    </row>
    <row r="42" spans="1:10" ht="15" customHeight="1">
      <c r="A42" s="52"/>
      <c r="B42" s="52"/>
      <c r="C42" s="52"/>
      <c r="D42" s="52"/>
      <c r="E42" s="52"/>
      <c r="F42" s="52"/>
      <c r="G42" s="52"/>
      <c r="H42" s="50"/>
      <c r="I42" s="35"/>
      <c r="J42" s="35"/>
    </row>
    <row r="43" spans="1:10" ht="15" customHeight="1">
      <c r="A43" s="38"/>
      <c r="B43" s="38"/>
      <c r="C43" s="38"/>
      <c r="D43" s="54"/>
      <c r="E43" s="38"/>
      <c r="F43" s="38"/>
      <c r="G43" s="38"/>
      <c r="H43" s="55"/>
      <c r="I43" s="35"/>
      <c r="J43" s="35"/>
    </row>
    <row r="44" spans="1:10" ht="15" customHeight="1">
      <c r="A44" s="38"/>
      <c r="B44" s="38"/>
      <c r="C44" s="38"/>
      <c r="D44" s="54"/>
      <c r="E44" s="38"/>
      <c r="F44" s="38"/>
      <c r="G44" s="38"/>
      <c r="H44" s="55"/>
      <c r="I44" s="35"/>
      <c r="J44" s="35"/>
    </row>
    <row r="45" spans="1:10" ht="15" customHeight="1"/>
    <row r="46" spans="1:10" ht="15" customHeight="1"/>
    <row r="47" spans="1:10" ht="15" customHeight="1"/>
    <row r="48" spans="1:10" ht="15" customHeight="1"/>
    <row r="49" ht="15" customHeight="1"/>
    <row r="50" ht="15" customHeight="1"/>
    <row r="51" ht="15" customHeight="1"/>
    <row r="52" ht="15" customHeight="1"/>
    <row r="53" ht="15" customHeight="1"/>
  </sheetData>
  <sheetProtection password="CA9B" sheet="1" objects="1" scenarios="1" selectLockedCells="1"/>
  <mergeCells count="15">
    <mergeCell ref="A2:H2"/>
    <mergeCell ref="A19:H20"/>
    <mergeCell ref="A8:C8"/>
    <mergeCell ref="B9:C9"/>
    <mergeCell ref="B10:C10"/>
    <mergeCell ref="C4:F4"/>
    <mergeCell ref="A14:G14"/>
    <mergeCell ref="B11:C11"/>
    <mergeCell ref="B13:C13"/>
    <mergeCell ref="B12:C12"/>
    <mergeCell ref="B18:C18"/>
    <mergeCell ref="A5:H5"/>
    <mergeCell ref="A6:H6"/>
    <mergeCell ref="A3:H3"/>
    <mergeCell ref="B16:C16"/>
  </mergeCells>
  <printOptions horizontalCentered="1" verticalCentered="1"/>
  <pageMargins left="0.25" right="0.25" top="0.75" bottom="0.75" header="0.3" footer="0.3"/>
  <pageSetup scale="86" orientation="portrait" r:id="rId1"/>
  <headerFooter alignWithMargins="0">
    <oddHeader xml:space="preserve">&amp;LTitle:  Invitation to Bid for Solid Waste Collection Services
Bid Number:  BC-01-23-13-20
Opening Date:  January 23, 2013 at 2:00 p.m.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1"/>
  <sheetViews>
    <sheetView view="pageLayout" topLeftCell="A7" zoomScale="90" zoomScaleNormal="100" zoomScaleSheetLayoutView="80" zoomScalePageLayoutView="90" workbookViewId="0">
      <selection activeCell="H12" sqref="H12"/>
    </sheetView>
  </sheetViews>
  <sheetFormatPr defaultColWidth="8.85546875" defaultRowHeight="14.25"/>
  <cols>
    <col min="1" max="1" width="3.42578125" style="34" customWidth="1"/>
    <col min="2" max="2" width="29.140625" style="34" customWidth="1"/>
    <col min="3" max="3" width="17.7109375" style="34" customWidth="1"/>
    <col min="4" max="4" width="18.5703125" style="34" customWidth="1"/>
    <col min="5" max="5" width="15.28515625" style="34" customWidth="1"/>
    <col min="6" max="6" width="17.5703125" style="34" customWidth="1"/>
    <col min="7" max="7" width="4.7109375" style="34" customWidth="1"/>
    <col min="8" max="8" width="12.85546875" style="34" customWidth="1"/>
    <col min="9" max="16384" width="8.85546875" style="34"/>
  </cols>
  <sheetData>
    <row r="1" spans="1:10" s="1" customFormat="1" ht="28.9" customHeight="1">
      <c r="A1" s="72"/>
      <c r="B1" s="72"/>
      <c r="C1" s="72"/>
      <c r="D1" s="72"/>
      <c r="E1" s="72"/>
      <c r="F1" s="72"/>
      <c r="G1" s="72"/>
      <c r="H1" s="58"/>
    </row>
    <row r="2" spans="1:10" s="1" customFormat="1" ht="28.9" customHeight="1">
      <c r="A2" s="215" t="s">
        <v>75</v>
      </c>
      <c r="B2" s="215"/>
      <c r="C2" s="215"/>
      <c r="D2" s="215"/>
      <c r="E2" s="215"/>
      <c r="F2" s="215"/>
      <c r="G2" s="215"/>
    </row>
    <row r="3" spans="1:10" s="1" customFormat="1" ht="28.9" customHeight="1">
      <c r="A3" s="215" t="s">
        <v>42</v>
      </c>
      <c r="B3" s="215"/>
      <c r="C3" s="215"/>
      <c r="D3" s="215"/>
      <c r="E3" s="215"/>
      <c r="F3" s="215"/>
      <c r="G3" s="215"/>
    </row>
    <row r="4" spans="1:10" s="1" customFormat="1" ht="21" customHeight="1">
      <c r="A4" s="73"/>
      <c r="B4" s="74" t="s">
        <v>28</v>
      </c>
      <c r="C4" s="214"/>
      <c r="D4" s="214"/>
      <c r="E4" s="214"/>
      <c r="F4" s="75"/>
      <c r="G4" s="75"/>
      <c r="H4" s="51"/>
    </row>
    <row r="5" spans="1:10" s="1" customFormat="1" ht="59.65" customHeight="1">
      <c r="A5" s="216" t="s">
        <v>33</v>
      </c>
      <c r="B5" s="216"/>
      <c r="C5" s="216"/>
      <c r="D5" s="216"/>
      <c r="E5" s="216"/>
      <c r="F5" s="216"/>
      <c r="G5" s="216"/>
      <c r="H5" s="56"/>
    </row>
    <row r="6" spans="1:10" ht="45.6" customHeight="1">
      <c r="A6" s="221" t="s">
        <v>66</v>
      </c>
      <c r="B6" s="221"/>
      <c r="C6" s="221"/>
      <c r="D6" s="221"/>
      <c r="E6" s="221"/>
      <c r="F6" s="221"/>
      <c r="G6" s="221"/>
      <c r="H6" s="35"/>
      <c r="I6" s="35"/>
      <c r="J6" s="35"/>
    </row>
    <row r="7" spans="1:10" ht="15" customHeight="1" thickBot="1">
      <c r="A7" s="25"/>
      <c r="B7" s="76"/>
      <c r="C7" s="76"/>
      <c r="D7" s="25"/>
      <c r="E7" s="25"/>
      <c r="F7" s="25"/>
      <c r="G7" s="77"/>
      <c r="H7" s="35"/>
      <c r="I7" s="35"/>
      <c r="J7" s="35"/>
    </row>
    <row r="8" spans="1:10" s="4" customFormat="1" ht="51.6" customHeight="1" thickTop="1">
      <c r="A8" s="224" t="s">
        <v>17</v>
      </c>
      <c r="B8" s="225"/>
      <c r="C8" s="225"/>
      <c r="D8" s="78" t="s">
        <v>18</v>
      </c>
      <c r="E8" s="78" t="s">
        <v>19</v>
      </c>
      <c r="F8" s="79" t="s">
        <v>16</v>
      </c>
      <c r="G8" s="80"/>
      <c r="H8" s="31"/>
      <c r="I8" s="6"/>
      <c r="J8" s="5"/>
    </row>
    <row r="9" spans="1:10" s="2" customFormat="1" ht="39.6" customHeight="1">
      <c r="A9" s="81">
        <v>1</v>
      </c>
      <c r="B9" s="223" t="s">
        <v>34</v>
      </c>
      <c r="C9" s="223"/>
      <c r="D9" s="59"/>
      <c r="E9" s="83">
        <v>40930</v>
      </c>
      <c r="F9" s="85">
        <f>ROUND(D9*E9,2)</f>
        <v>0</v>
      </c>
      <c r="G9" s="95"/>
    </row>
    <row r="10" spans="1:10" s="2" customFormat="1" ht="39.6" customHeight="1">
      <c r="A10" s="81">
        <v>2</v>
      </c>
      <c r="B10" s="223" t="s">
        <v>89</v>
      </c>
      <c r="C10" s="223"/>
      <c r="D10" s="59"/>
      <c r="E10" s="83">
        <v>40930</v>
      </c>
      <c r="F10" s="85">
        <f>ROUND(D10*E10,2)</f>
        <v>0</v>
      </c>
      <c r="G10" s="95"/>
    </row>
    <row r="11" spans="1:10" s="2" customFormat="1" ht="39.6" customHeight="1">
      <c r="A11" s="81">
        <v>3</v>
      </c>
      <c r="B11" s="223" t="s">
        <v>35</v>
      </c>
      <c r="C11" s="223"/>
      <c r="D11" s="59"/>
      <c r="E11" s="83">
        <v>40930</v>
      </c>
      <c r="F11" s="85">
        <f>ROUND(D11*E11,2)</f>
        <v>0</v>
      </c>
      <c r="G11" s="95"/>
    </row>
    <row r="12" spans="1:10" s="2" customFormat="1" ht="39.6" customHeight="1">
      <c r="A12" s="82">
        <v>4</v>
      </c>
      <c r="B12" s="219" t="s">
        <v>36</v>
      </c>
      <c r="C12" s="220"/>
      <c r="D12" s="107">
        <f>SUM(D9:D11)</f>
        <v>0</v>
      </c>
      <c r="E12" s="84">
        <v>40930</v>
      </c>
      <c r="F12" s="86">
        <f>ROUND(D12*E12,2)</f>
        <v>0</v>
      </c>
      <c r="G12" s="95"/>
    </row>
    <row r="13" spans="1:10" s="2" customFormat="1" ht="39.6" customHeight="1">
      <c r="A13" s="106">
        <v>6</v>
      </c>
      <c r="B13" s="226" t="s">
        <v>67</v>
      </c>
      <c r="C13" s="227"/>
      <c r="D13" s="227"/>
      <c r="E13" s="228"/>
      <c r="F13" s="87">
        <f>ROUND(D12*12,2)</f>
        <v>0</v>
      </c>
      <c r="G13" s="95"/>
    </row>
    <row r="14" spans="1:10" s="10" customFormat="1" ht="39.6" customHeight="1" thickBot="1">
      <c r="A14" s="217" t="s">
        <v>68</v>
      </c>
      <c r="B14" s="218"/>
      <c r="C14" s="218"/>
      <c r="D14" s="218"/>
      <c r="E14" s="218"/>
      <c r="F14" s="88">
        <f>ROUND(F12*12,2)</f>
        <v>0</v>
      </c>
      <c r="G14" s="96"/>
    </row>
    <row r="15" spans="1:10" s="10" customFormat="1" ht="39.6" customHeight="1" thickTop="1" thickBot="1">
      <c r="A15" s="89"/>
      <c r="B15" s="89"/>
      <c r="C15" s="89"/>
      <c r="D15" s="89"/>
      <c r="E15" s="89"/>
      <c r="F15" s="90"/>
      <c r="G15" s="96"/>
    </row>
    <row r="16" spans="1:10" s="10" customFormat="1" ht="51.6" customHeight="1" thickTop="1" thickBot="1">
      <c r="A16" s="91">
        <v>7</v>
      </c>
      <c r="B16" s="229" t="s">
        <v>37</v>
      </c>
      <c r="C16" s="230"/>
      <c r="D16" s="67"/>
      <c r="E16" s="147">
        <v>136</v>
      </c>
      <c r="F16" s="96"/>
    </row>
    <row r="17" spans="1:8" s="11" customFormat="1" ht="11.45" customHeight="1" thickTop="1" thickBot="1">
      <c r="A17" s="97"/>
      <c r="B17" s="97"/>
      <c r="C17" s="97"/>
      <c r="D17" s="97"/>
      <c r="E17" s="97"/>
      <c r="F17" s="97"/>
      <c r="G17" s="97"/>
    </row>
    <row r="18" spans="1:8" ht="48.6" customHeight="1" thickTop="1" thickBot="1">
      <c r="A18" s="105">
        <v>8</v>
      </c>
      <c r="B18" s="230" t="s">
        <v>69</v>
      </c>
      <c r="C18" s="238"/>
      <c r="D18" s="63"/>
      <c r="E18" s="77"/>
      <c r="F18" s="77"/>
      <c r="G18" s="77"/>
    </row>
    <row r="19" spans="1:8" s="4" customFormat="1" ht="15" customHeight="1" thickTop="1">
      <c r="A19" s="92"/>
      <c r="B19" s="92"/>
      <c r="C19" s="92"/>
      <c r="D19" s="92"/>
      <c r="E19" s="92"/>
      <c r="F19" s="92"/>
      <c r="G19" s="80"/>
    </row>
    <row r="20" spans="1:8" s="2" customFormat="1" ht="15" customHeight="1">
      <c r="A20" s="93"/>
      <c r="B20" s="94"/>
      <c r="C20" s="94"/>
      <c r="D20" s="93"/>
      <c r="E20" s="95"/>
      <c r="F20" s="95"/>
      <c r="G20" s="95"/>
    </row>
    <row r="21" spans="1:8" s="2" customFormat="1" ht="15" customHeight="1">
      <c r="A21" s="101"/>
      <c r="B21" s="102"/>
      <c r="C21" s="102"/>
      <c r="D21" s="98"/>
      <c r="E21" s="98"/>
      <c r="F21" s="98"/>
      <c r="G21" s="98"/>
      <c r="H21" s="36"/>
    </row>
    <row r="22" spans="1:8" s="2" customFormat="1" ht="15" customHeight="1">
      <c r="A22" s="103"/>
      <c r="B22" s="104"/>
      <c r="C22" s="104"/>
      <c r="D22" s="100"/>
      <c r="E22" s="99"/>
      <c r="F22" s="100"/>
      <c r="G22" s="99"/>
      <c r="H22" s="39"/>
    </row>
    <row r="23" spans="1:8" s="2" customFormat="1" ht="15" customHeight="1">
      <c r="A23" s="37"/>
      <c r="B23" s="38"/>
      <c r="C23" s="38"/>
      <c r="D23" s="39"/>
      <c r="E23" s="40"/>
      <c r="F23" s="39"/>
      <c r="G23" s="40"/>
      <c r="H23" s="39"/>
    </row>
    <row r="24" spans="1:8" s="10" customFormat="1" ht="15" customHeight="1">
      <c r="A24" s="37"/>
      <c r="B24" s="38"/>
      <c r="C24" s="38"/>
      <c r="D24" s="39"/>
      <c r="E24" s="40"/>
      <c r="F24" s="39"/>
      <c r="G24" s="40"/>
      <c r="H24" s="39"/>
    </row>
    <row r="25" spans="1:8" s="10" customFormat="1" ht="15" customHeight="1">
      <c r="A25" s="37"/>
      <c r="B25" s="38"/>
      <c r="C25" s="38"/>
      <c r="D25" s="39"/>
      <c r="E25" s="40"/>
      <c r="F25" s="39"/>
      <c r="G25" s="40"/>
      <c r="H25" s="41"/>
    </row>
    <row r="26" spans="1:8" ht="15" customHeight="1">
      <c r="A26" s="42"/>
      <c r="B26" s="38"/>
      <c r="C26" s="38"/>
      <c r="D26" s="38"/>
      <c r="E26" s="38"/>
      <c r="F26" s="43"/>
      <c r="G26" s="43"/>
      <c r="H26" s="44"/>
    </row>
    <row r="27" spans="1:8" ht="15" customHeight="1">
      <c r="A27" s="52"/>
      <c r="B27" s="52"/>
      <c r="C27" s="52"/>
      <c r="D27" s="52"/>
      <c r="E27" s="52"/>
      <c r="F27" s="45"/>
      <c r="G27" s="45"/>
      <c r="H27" s="46"/>
    </row>
    <row r="28" spans="1:8" ht="15" customHeight="1">
      <c r="A28" s="38"/>
      <c r="B28" s="38"/>
      <c r="C28" s="38"/>
      <c r="D28" s="54"/>
      <c r="E28" s="38"/>
      <c r="F28" s="47"/>
      <c r="G28" s="47"/>
      <c r="H28" s="55"/>
    </row>
    <row r="29" spans="1:8" ht="15" customHeight="1">
      <c r="A29" s="38"/>
      <c r="B29" s="38"/>
      <c r="C29" s="38"/>
      <c r="D29" s="54"/>
      <c r="E29" s="38"/>
      <c r="F29" s="47"/>
      <c r="G29" s="47"/>
      <c r="H29" s="55"/>
    </row>
    <row r="30" spans="1:8" ht="15" customHeight="1">
      <c r="A30" s="47"/>
      <c r="B30" s="47"/>
      <c r="C30" s="47"/>
      <c r="D30" s="47"/>
      <c r="E30" s="47"/>
      <c r="F30" s="47"/>
      <c r="G30" s="47"/>
      <c r="H30" s="47"/>
    </row>
    <row r="31" spans="1:8" ht="15" customHeight="1">
      <c r="A31" s="47"/>
      <c r="B31" s="47"/>
      <c r="C31" s="47"/>
      <c r="D31" s="47"/>
      <c r="E31" s="47"/>
      <c r="F31" s="47"/>
      <c r="G31" s="47"/>
      <c r="H31" s="47"/>
    </row>
    <row r="32" spans="1:8" ht="15" customHeight="1">
      <c r="A32" s="48"/>
      <c r="B32" s="48"/>
      <c r="C32" s="48"/>
      <c r="D32" s="48"/>
      <c r="E32" s="48"/>
      <c r="F32" s="48"/>
      <c r="G32" s="48"/>
      <c r="H32" s="48"/>
    </row>
    <row r="33" spans="1:8" ht="15" customHeight="1">
      <c r="A33" s="35"/>
      <c r="B33" s="35"/>
      <c r="C33" s="35"/>
      <c r="D33" s="35"/>
      <c r="E33" s="35"/>
      <c r="F33" s="35"/>
      <c r="G33" s="35"/>
      <c r="H33" s="35"/>
    </row>
    <row r="34" spans="1:8" ht="15" customHeight="1">
      <c r="A34" s="52"/>
      <c r="B34" s="53"/>
      <c r="C34" s="53"/>
      <c r="D34" s="36"/>
      <c r="E34" s="36"/>
      <c r="F34" s="36"/>
      <c r="G34" s="35"/>
      <c r="H34" s="35"/>
    </row>
    <row r="35" spans="1:8" ht="15" customHeight="1">
      <c r="A35" s="37"/>
      <c r="B35" s="38"/>
      <c r="C35" s="38"/>
      <c r="D35" s="39"/>
      <c r="E35" s="40"/>
      <c r="F35" s="39"/>
      <c r="G35" s="35"/>
      <c r="H35" s="35"/>
    </row>
    <row r="36" spans="1:8" ht="15" customHeight="1">
      <c r="A36" s="37"/>
      <c r="B36" s="38"/>
      <c r="C36" s="38"/>
      <c r="D36" s="39"/>
      <c r="E36" s="40"/>
      <c r="F36" s="39"/>
      <c r="G36" s="35"/>
      <c r="H36" s="35"/>
    </row>
    <row r="37" spans="1:8" ht="15" customHeight="1">
      <c r="A37" s="37"/>
      <c r="B37" s="38"/>
      <c r="C37" s="38"/>
      <c r="D37" s="39"/>
      <c r="E37" s="40"/>
      <c r="F37" s="39"/>
      <c r="G37" s="35"/>
      <c r="H37" s="35"/>
    </row>
    <row r="38" spans="1:8" ht="15" customHeight="1">
      <c r="A38" s="37"/>
      <c r="B38" s="38"/>
      <c r="C38" s="38"/>
      <c r="D38" s="39"/>
      <c r="E38" s="40"/>
      <c r="F38" s="41"/>
      <c r="G38" s="35"/>
      <c r="H38" s="35"/>
    </row>
    <row r="39" spans="1:8" ht="15" customHeight="1">
      <c r="A39" s="42"/>
      <c r="B39" s="38"/>
      <c r="C39" s="38"/>
      <c r="D39" s="38"/>
      <c r="E39" s="38"/>
      <c r="F39" s="49"/>
      <c r="G39" s="35"/>
      <c r="H39" s="35"/>
    </row>
    <row r="40" spans="1:8" ht="15" customHeight="1">
      <c r="A40" s="52"/>
      <c r="B40" s="52"/>
      <c r="C40" s="52"/>
      <c r="D40" s="52"/>
      <c r="E40" s="52"/>
      <c r="F40" s="50"/>
      <c r="G40" s="35"/>
      <c r="H40" s="35"/>
    </row>
    <row r="41" spans="1:8" ht="15" customHeight="1">
      <c r="A41" s="38"/>
      <c r="B41" s="38"/>
      <c r="C41" s="38"/>
      <c r="D41" s="54"/>
      <c r="E41" s="38"/>
      <c r="F41" s="55"/>
      <c r="G41" s="35"/>
      <c r="H41" s="35"/>
    </row>
    <row r="42" spans="1:8" ht="15" customHeight="1">
      <c r="A42" s="38"/>
      <c r="B42" s="38"/>
      <c r="C42" s="38"/>
      <c r="D42" s="54"/>
      <c r="E42" s="38"/>
      <c r="F42" s="55"/>
      <c r="G42" s="35"/>
      <c r="H42" s="35"/>
    </row>
    <row r="43" spans="1:8" ht="15" customHeight="1"/>
    <row r="44" spans="1:8" ht="15" customHeight="1"/>
    <row r="45" spans="1:8" ht="15" customHeight="1"/>
    <row r="46" spans="1:8" ht="15" customHeight="1"/>
    <row r="47" spans="1:8" ht="15" customHeight="1"/>
    <row r="48" spans="1:8" ht="15" customHeight="1"/>
    <row r="49" ht="15" customHeight="1"/>
    <row r="50" ht="15" customHeight="1"/>
    <row r="51" ht="15" customHeight="1"/>
  </sheetData>
  <sheetProtection password="CA9B" sheet="1" objects="1" scenarios="1" selectLockedCells="1"/>
  <mergeCells count="14">
    <mergeCell ref="A2:G2"/>
    <mergeCell ref="A3:G3"/>
    <mergeCell ref="C4:E4"/>
    <mergeCell ref="B18:C18"/>
    <mergeCell ref="B11:C11"/>
    <mergeCell ref="B12:C12"/>
    <mergeCell ref="A5:G5"/>
    <mergeCell ref="A6:G6"/>
    <mergeCell ref="A8:C8"/>
    <mergeCell ref="B9:C9"/>
    <mergeCell ref="B13:E13"/>
    <mergeCell ref="A14:E14"/>
    <mergeCell ref="B16:C16"/>
    <mergeCell ref="B10:C10"/>
  </mergeCells>
  <printOptions horizontalCentered="1" verticalCentered="1"/>
  <pageMargins left="0.25" right="0.25" top="0.75" bottom="0.75" header="0.3" footer="0.3"/>
  <pageSetup scale="97" orientation="portrait" r:id="rId1"/>
  <headerFooter alignWithMargins="0">
    <oddHeader xml:space="preserve">&amp;LTitle:  Invitation to Bid for Solid Waste Collection Services
Bid Number:  BC-01-23-13-20
Opening Date:  January 23, 2013 at 2:00 p.m.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50"/>
  <sheetViews>
    <sheetView view="pageLayout" topLeftCell="A10" zoomScale="70" zoomScaleNormal="100" zoomScalePageLayoutView="70" workbookViewId="0">
      <selection activeCell="J51" sqref="J51"/>
    </sheetView>
  </sheetViews>
  <sheetFormatPr defaultColWidth="0.140625" defaultRowHeight="15"/>
  <cols>
    <col min="1" max="1" width="4.140625" style="14" customWidth="1"/>
    <col min="2" max="2" width="13.7109375" style="16" customWidth="1"/>
    <col min="3" max="3" width="11.140625" style="17" customWidth="1"/>
    <col min="4" max="4" width="12.5703125" style="17" customWidth="1"/>
    <col min="5" max="5" width="12.5703125" style="18" customWidth="1"/>
    <col min="6" max="6" width="12.5703125" style="17" customWidth="1"/>
    <col min="7" max="7" width="12.5703125" style="18" customWidth="1"/>
    <col min="8" max="8" width="12.5703125" style="17" customWidth="1"/>
    <col min="9" max="9" width="12.5703125" style="18" customWidth="1"/>
    <col min="10" max="10" width="12.5703125" style="17" customWidth="1"/>
    <col min="11" max="11" width="12.5703125" style="18" customWidth="1"/>
    <col min="12" max="12" width="12.5703125" style="17" customWidth="1"/>
    <col min="13" max="15" width="12.5703125" style="18" customWidth="1"/>
    <col min="16" max="17" width="12.5703125" style="17" customWidth="1"/>
    <col min="18" max="18" width="17.42578125" style="18" customWidth="1"/>
    <col min="19" max="19" width="6.85546875" style="18" customWidth="1"/>
    <col min="20" max="20" width="2.5703125" style="13" customWidth="1"/>
    <col min="21" max="21" width="13.140625" style="17" customWidth="1"/>
    <col min="22" max="22" width="12" style="14" customWidth="1"/>
    <col min="23" max="23" width="16.140625" style="14" customWidth="1"/>
    <col min="24" max="16384" width="0.140625" style="14"/>
  </cols>
  <sheetData>
    <row r="1" spans="1:23" ht="18.75">
      <c r="A1" s="244" t="s">
        <v>76</v>
      </c>
      <c r="B1" s="244"/>
      <c r="C1" s="244"/>
      <c r="D1" s="244"/>
      <c r="E1" s="244"/>
      <c r="F1" s="244"/>
      <c r="G1" s="244"/>
      <c r="H1" s="244"/>
      <c r="I1" s="244"/>
      <c r="J1" s="244"/>
      <c r="K1" s="244"/>
      <c r="L1" s="244"/>
      <c r="M1" s="244"/>
      <c r="N1" s="244"/>
      <c r="O1" s="244"/>
      <c r="P1" s="244"/>
      <c r="Q1" s="118"/>
      <c r="R1" s="119"/>
      <c r="S1" s="22"/>
      <c r="T1" s="22"/>
      <c r="U1" s="22"/>
      <c r="V1" s="12"/>
      <c r="W1" s="12"/>
    </row>
    <row r="2" spans="1:23" ht="18.75">
      <c r="A2" s="243" t="s">
        <v>43</v>
      </c>
      <c r="B2" s="243"/>
      <c r="C2" s="243"/>
      <c r="D2" s="243"/>
      <c r="E2" s="243"/>
      <c r="F2" s="243"/>
      <c r="G2" s="243"/>
      <c r="H2" s="243"/>
      <c r="I2" s="243"/>
      <c r="J2" s="243"/>
      <c r="K2" s="243"/>
      <c r="L2" s="243"/>
      <c r="M2" s="243"/>
      <c r="N2" s="243"/>
      <c r="O2" s="243"/>
      <c r="P2" s="243"/>
      <c r="Q2" s="120"/>
      <c r="R2" s="119"/>
      <c r="S2" s="22"/>
      <c r="T2" s="22"/>
      <c r="U2" s="22"/>
      <c r="V2" s="12"/>
      <c r="W2" s="12"/>
    </row>
    <row r="3" spans="1:23" ht="18.75">
      <c r="A3" s="151"/>
      <c r="B3" s="152"/>
      <c r="C3" s="152"/>
      <c r="D3" s="152"/>
      <c r="E3" s="119"/>
      <c r="F3" s="119"/>
      <c r="G3" s="153" t="s">
        <v>28</v>
      </c>
      <c r="H3" s="291"/>
      <c r="I3" s="291"/>
      <c r="J3" s="291"/>
      <c r="K3" s="291"/>
      <c r="L3" s="291"/>
      <c r="M3" s="119"/>
      <c r="N3" s="119"/>
      <c r="O3" s="119"/>
      <c r="P3" s="119"/>
      <c r="Q3" s="121"/>
      <c r="R3" s="119"/>
      <c r="S3" s="22"/>
      <c r="T3" s="22"/>
      <c r="U3" s="22"/>
      <c r="V3" s="12"/>
      <c r="W3" s="12"/>
    </row>
    <row r="4" spans="1:23" ht="8.25" customHeight="1">
      <c r="A4" s="128"/>
      <c r="B4" s="122"/>
      <c r="C4" s="122"/>
      <c r="D4" s="122"/>
      <c r="E4" s="123"/>
      <c r="F4" s="123"/>
      <c r="G4" s="123"/>
      <c r="H4" s="123"/>
      <c r="I4" s="123"/>
      <c r="J4" s="123"/>
      <c r="K4" s="123"/>
      <c r="L4" s="123"/>
      <c r="M4" s="123"/>
      <c r="N4" s="123"/>
      <c r="O4" s="123"/>
      <c r="P4" s="123"/>
      <c r="Q4" s="123"/>
      <c r="R4" s="124"/>
      <c r="S4" s="14"/>
      <c r="T4" s="14"/>
      <c r="U4" s="14"/>
    </row>
    <row r="5" spans="1:23" ht="101.45" customHeight="1">
      <c r="A5" s="128"/>
      <c r="B5" s="301" t="s">
        <v>84</v>
      </c>
      <c r="C5" s="301"/>
      <c r="D5" s="301"/>
      <c r="E5" s="301"/>
      <c r="F5" s="301"/>
      <c r="G5" s="301"/>
      <c r="H5" s="301"/>
      <c r="I5" s="301"/>
      <c r="J5" s="301"/>
      <c r="K5" s="301"/>
      <c r="L5" s="301"/>
      <c r="M5" s="301"/>
      <c r="N5" s="301"/>
      <c r="O5" s="301"/>
      <c r="P5" s="301"/>
      <c r="Q5" s="301"/>
      <c r="R5" s="301"/>
      <c r="S5" s="23"/>
      <c r="T5" s="23"/>
      <c r="U5" s="23"/>
      <c r="V5" s="15"/>
      <c r="W5" s="15"/>
    </row>
    <row r="6" spans="1:23" ht="30.75" customHeight="1">
      <c r="A6" s="128"/>
      <c r="B6" s="129"/>
      <c r="C6" s="125"/>
      <c r="D6" s="125"/>
      <c r="E6" s="126"/>
      <c r="F6" s="125"/>
      <c r="G6" s="126"/>
      <c r="H6" s="292"/>
      <c r="I6" s="292"/>
      <c r="J6" s="125"/>
      <c r="K6" s="126"/>
      <c r="L6" s="126"/>
      <c r="M6" s="126"/>
      <c r="N6" s="125"/>
      <c r="O6" s="125"/>
      <c r="P6" s="126"/>
      <c r="Q6" s="18"/>
      <c r="R6" s="13"/>
      <c r="S6" s="17"/>
      <c r="T6" s="14"/>
      <c r="U6" s="14"/>
    </row>
    <row r="7" spans="1:23" s="19" customFormat="1" ht="18.75">
      <c r="A7" s="127"/>
      <c r="B7" s="127"/>
      <c r="C7" s="130"/>
      <c r="D7" s="130"/>
      <c r="E7" s="130"/>
      <c r="F7" s="154"/>
      <c r="G7" s="153" t="s">
        <v>46</v>
      </c>
      <c r="H7" s="294"/>
      <c r="I7" s="295"/>
      <c r="J7" s="156" t="s">
        <v>48</v>
      </c>
      <c r="K7" s="154"/>
      <c r="L7" s="125"/>
      <c r="M7" s="125"/>
      <c r="N7" s="126"/>
      <c r="O7" s="126"/>
      <c r="P7" s="125"/>
      <c r="Q7" s="13"/>
      <c r="R7" s="17"/>
      <c r="S7" s="14"/>
      <c r="T7" s="14"/>
    </row>
    <row r="8" spans="1:23" s="19" customFormat="1" ht="18.75">
      <c r="A8" s="127"/>
      <c r="B8" s="127"/>
      <c r="C8" s="131"/>
      <c r="D8" s="131"/>
      <c r="E8" s="131"/>
      <c r="F8" s="154"/>
      <c r="G8" s="155" t="s">
        <v>45</v>
      </c>
      <c r="H8" s="296">
        <v>125</v>
      </c>
      <c r="I8" s="297"/>
      <c r="J8" s="157"/>
      <c r="K8" s="154"/>
      <c r="L8" s="125"/>
      <c r="M8" s="125"/>
      <c r="N8" s="126"/>
      <c r="O8" s="126"/>
      <c r="P8" s="125"/>
      <c r="Q8" s="13"/>
      <c r="R8" s="17"/>
      <c r="S8" s="14"/>
      <c r="T8" s="14"/>
    </row>
    <row r="9" spans="1:23" s="19" customFormat="1" ht="18.75">
      <c r="A9" s="127"/>
      <c r="B9" s="127"/>
      <c r="C9" s="130"/>
      <c r="D9" s="130"/>
      <c r="E9" s="130"/>
      <c r="F9" s="154"/>
      <c r="G9" s="153" t="s">
        <v>13</v>
      </c>
      <c r="H9" s="298">
        <v>44</v>
      </c>
      <c r="I9" s="299"/>
      <c r="J9" s="156" t="s">
        <v>47</v>
      </c>
      <c r="K9" s="154"/>
      <c r="L9" s="125"/>
      <c r="M9" s="125"/>
      <c r="N9" s="126"/>
      <c r="O9" s="126"/>
      <c r="P9" s="125"/>
      <c r="Q9" s="13"/>
      <c r="R9" s="17"/>
      <c r="S9" s="14"/>
      <c r="T9" s="14"/>
    </row>
    <row r="10" spans="1:23" s="19" customFormat="1" ht="18.75">
      <c r="A10" s="127"/>
      <c r="B10" s="127"/>
      <c r="C10" s="130"/>
      <c r="D10" s="130"/>
      <c r="E10" s="130"/>
      <c r="F10" s="154"/>
      <c r="G10" s="153" t="s">
        <v>26</v>
      </c>
      <c r="H10" s="298">
        <f>ROUND((H8/2000)*H9,2)</f>
        <v>2.75</v>
      </c>
      <c r="I10" s="299"/>
      <c r="J10" s="156" t="s">
        <v>47</v>
      </c>
      <c r="K10" s="154"/>
      <c r="L10" s="125"/>
      <c r="M10" s="125"/>
      <c r="N10" s="126"/>
      <c r="O10" s="126"/>
      <c r="P10" s="125"/>
      <c r="Q10" s="13"/>
      <c r="R10" s="17"/>
      <c r="S10" s="14"/>
      <c r="T10" s="14"/>
    </row>
    <row r="11" spans="1:23" ht="7.15" customHeight="1" thickBot="1">
      <c r="A11" s="128"/>
      <c r="B11" s="129"/>
      <c r="C11" s="125"/>
      <c r="D11" s="125"/>
      <c r="E11" s="126"/>
      <c r="F11" s="125"/>
      <c r="G11" s="126"/>
      <c r="H11" s="125"/>
      <c r="I11" s="126"/>
      <c r="J11" s="125"/>
      <c r="K11" s="126"/>
      <c r="L11" s="125"/>
      <c r="M11" s="126"/>
      <c r="N11" s="126"/>
      <c r="O11" s="126"/>
      <c r="P11" s="125"/>
      <c r="Q11" s="125"/>
      <c r="R11" s="126"/>
    </row>
    <row r="12" spans="1:23" s="20" customFormat="1" ht="25.9" customHeight="1" thickTop="1">
      <c r="A12" s="132"/>
      <c r="B12" s="293" t="s">
        <v>1</v>
      </c>
      <c r="C12" s="263"/>
      <c r="D12" s="300">
        <v>1</v>
      </c>
      <c r="E12" s="263"/>
      <c r="F12" s="262">
        <v>2</v>
      </c>
      <c r="G12" s="263"/>
      <c r="H12" s="262">
        <v>3</v>
      </c>
      <c r="I12" s="263"/>
      <c r="J12" s="262">
        <v>4</v>
      </c>
      <c r="K12" s="263"/>
      <c r="L12" s="262">
        <v>5</v>
      </c>
      <c r="M12" s="263"/>
      <c r="N12" s="262">
        <v>6</v>
      </c>
      <c r="O12" s="263"/>
      <c r="P12" s="253" t="s">
        <v>70</v>
      </c>
      <c r="Q12" s="271" t="s">
        <v>71</v>
      </c>
      <c r="R12" s="269" t="s">
        <v>72</v>
      </c>
    </row>
    <row r="13" spans="1:23" s="20" customFormat="1" ht="52.15" customHeight="1" thickBot="1">
      <c r="A13" s="132"/>
      <c r="B13" s="158" t="s">
        <v>4</v>
      </c>
      <c r="C13" s="159" t="s">
        <v>6</v>
      </c>
      <c r="D13" s="159" t="s">
        <v>58</v>
      </c>
      <c r="E13" s="160" t="s">
        <v>59</v>
      </c>
      <c r="F13" s="159" t="s">
        <v>60</v>
      </c>
      <c r="G13" s="160" t="s">
        <v>10</v>
      </c>
      <c r="H13" s="159" t="s">
        <v>61</v>
      </c>
      <c r="I13" s="160" t="s">
        <v>62</v>
      </c>
      <c r="J13" s="159" t="s">
        <v>63</v>
      </c>
      <c r="K13" s="160" t="s">
        <v>11</v>
      </c>
      <c r="L13" s="159" t="s">
        <v>64</v>
      </c>
      <c r="M13" s="160" t="s">
        <v>12</v>
      </c>
      <c r="N13" s="159" t="s">
        <v>65</v>
      </c>
      <c r="O13" s="160" t="s">
        <v>14</v>
      </c>
      <c r="P13" s="254"/>
      <c r="Q13" s="272"/>
      <c r="R13" s="270"/>
    </row>
    <row r="14" spans="1:23" s="33" customFormat="1" ht="14.45" customHeight="1" thickTop="1">
      <c r="A14" s="250" t="s">
        <v>25</v>
      </c>
      <c r="B14" s="282" t="s">
        <v>3</v>
      </c>
      <c r="C14" s="161" t="s">
        <v>7</v>
      </c>
      <c r="D14" s="209"/>
      <c r="E14" s="277">
        <v>93</v>
      </c>
      <c r="F14" s="209"/>
      <c r="G14" s="277"/>
      <c r="H14" s="162"/>
      <c r="I14" s="163"/>
      <c r="J14" s="162"/>
      <c r="K14" s="163"/>
      <c r="L14" s="162"/>
      <c r="M14" s="163"/>
      <c r="N14" s="162"/>
      <c r="O14" s="163"/>
      <c r="P14" s="164"/>
      <c r="Q14" s="164"/>
      <c r="R14" s="165">
        <f>ROUND((D14*$E$14)+(F14*G14),2)</f>
        <v>0</v>
      </c>
    </row>
    <row r="15" spans="1:23" s="33" customFormat="1" ht="14.45" customHeight="1">
      <c r="A15" s="251"/>
      <c r="B15" s="283"/>
      <c r="C15" s="166" t="s">
        <v>8</v>
      </c>
      <c r="D15" s="167">
        <f>ROUND($H$10*0.5,2)</f>
        <v>1.38</v>
      </c>
      <c r="E15" s="286"/>
      <c r="F15" s="167">
        <f>ROUND($H$10*0.5,2)</f>
        <v>1.38</v>
      </c>
      <c r="G15" s="286"/>
      <c r="H15" s="168"/>
      <c r="I15" s="169"/>
      <c r="J15" s="168"/>
      <c r="K15" s="169"/>
      <c r="L15" s="168"/>
      <c r="M15" s="169"/>
      <c r="N15" s="168"/>
      <c r="O15" s="169"/>
      <c r="P15" s="170"/>
      <c r="Q15" s="170"/>
      <c r="R15" s="171">
        <f t="shared" ref="R15:R16" si="0">ROUND((D15*$E$14)+(F15*G15),2)</f>
        <v>128.34</v>
      </c>
    </row>
    <row r="16" spans="1:23" s="21" customFormat="1" ht="14.45" customHeight="1" thickBot="1">
      <c r="A16" s="251"/>
      <c r="B16" s="284"/>
      <c r="C16" s="172" t="s">
        <v>9</v>
      </c>
      <c r="D16" s="172">
        <f>SUM(D14:D15)</f>
        <v>1.38</v>
      </c>
      <c r="E16" s="278"/>
      <c r="F16" s="172">
        <f>SUM(F14:F15)</f>
        <v>1.38</v>
      </c>
      <c r="G16" s="278"/>
      <c r="H16" s="173"/>
      <c r="I16" s="174"/>
      <c r="J16" s="173"/>
      <c r="K16" s="174"/>
      <c r="L16" s="173"/>
      <c r="M16" s="174"/>
      <c r="N16" s="173"/>
      <c r="O16" s="174"/>
      <c r="P16" s="175"/>
      <c r="Q16" s="175"/>
      <c r="R16" s="176">
        <f t="shared" si="0"/>
        <v>128.34</v>
      </c>
    </row>
    <row r="17" spans="1:18" s="21" customFormat="1" ht="14.45" customHeight="1" thickTop="1">
      <c r="A17" s="251"/>
      <c r="B17" s="285" t="s">
        <v>2</v>
      </c>
      <c r="C17" s="177" t="s">
        <v>7</v>
      </c>
      <c r="D17" s="178"/>
      <c r="E17" s="287">
        <v>28</v>
      </c>
      <c r="F17" s="179"/>
      <c r="G17" s="180"/>
      <c r="H17" s="179"/>
      <c r="I17" s="180"/>
      <c r="J17" s="179"/>
      <c r="K17" s="180"/>
      <c r="L17" s="179"/>
      <c r="M17" s="180"/>
      <c r="N17" s="179"/>
      <c r="O17" s="180"/>
      <c r="P17" s="181"/>
      <c r="Q17" s="181"/>
      <c r="R17" s="165">
        <f>ROUND(D17*$E$17,2)</f>
        <v>0</v>
      </c>
    </row>
    <row r="18" spans="1:18" s="21" customFormat="1" ht="14.45" customHeight="1">
      <c r="A18" s="251"/>
      <c r="B18" s="283"/>
      <c r="C18" s="166" t="s">
        <v>8</v>
      </c>
      <c r="D18" s="167">
        <f>ROUND($H$10*0.5,2)</f>
        <v>1.38</v>
      </c>
      <c r="E18" s="286"/>
      <c r="F18" s="182"/>
      <c r="G18" s="183"/>
      <c r="H18" s="182"/>
      <c r="I18" s="183"/>
      <c r="J18" s="182"/>
      <c r="K18" s="183"/>
      <c r="L18" s="182"/>
      <c r="M18" s="183"/>
      <c r="N18" s="182"/>
      <c r="O18" s="183"/>
      <c r="P18" s="184"/>
      <c r="Q18" s="184"/>
      <c r="R18" s="171">
        <f>ROUND(D18*$E$17,2)</f>
        <v>38.64</v>
      </c>
    </row>
    <row r="19" spans="1:18" s="21" customFormat="1" ht="14.45" customHeight="1" thickBot="1">
      <c r="A19" s="251"/>
      <c r="B19" s="284"/>
      <c r="C19" s="172" t="s">
        <v>9</v>
      </c>
      <c r="D19" s="172">
        <f>SUM(D17:D18)</f>
        <v>1.38</v>
      </c>
      <c r="E19" s="278"/>
      <c r="F19" s="173"/>
      <c r="G19" s="174"/>
      <c r="H19" s="173"/>
      <c r="I19" s="174"/>
      <c r="J19" s="173"/>
      <c r="K19" s="174"/>
      <c r="L19" s="173"/>
      <c r="M19" s="174"/>
      <c r="N19" s="173"/>
      <c r="O19" s="174"/>
      <c r="P19" s="175"/>
      <c r="Q19" s="175"/>
      <c r="R19" s="176">
        <f>ROUND(D19*$E$17,2)</f>
        <v>38.64</v>
      </c>
    </row>
    <row r="20" spans="1:18" s="21" customFormat="1" ht="14.45" customHeight="1" thickTop="1">
      <c r="A20" s="251"/>
      <c r="B20" s="275">
        <v>2</v>
      </c>
      <c r="C20" s="161" t="s">
        <v>7</v>
      </c>
      <c r="D20" s="185">
        <f>ROUND(($B$20*$D$12)*4.33*$H$7,2)</f>
        <v>0</v>
      </c>
      <c r="E20" s="247">
        <v>141</v>
      </c>
      <c r="F20" s="185">
        <f>ROUND((B20*$F$12)*4.33*$H$7,2)</f>
        <v>0</v>
      </c>
      <c r="G20" s="247">
        <v>15</v>
      </c>
      <c r="H20" s="185">
        <f>ROUND((B20*$H$12)*4.33*$H$7,2)</f>
        <v>0</v>
      </c>
      <c r="I20" s="247">
        <v>3</v>
      </c>
      <c r="J20" s="185">
        <f>(B20*$J$12)*4.33*$H$7</f>
        <v>0</v>
      </c>
      <c r="K20" s="247">
        <v>0</v>
      </c>
      <c r="L20" s="185">
        <f>ROUND((B20*$L$12)*4.33*$H$7,2)</f>
        <v>0</v>
      </c>
      <c r="M20" s="247">
        <v>0</v>
      </c>
      <c r="N20" s="185">
        <f>ROUND((B20*$N$12)*4.33*$H$7,2)</f>
        <v>0</v>
      </c>
      <c r="O20" s="247">
        <v>0</v>
      </c>
      <c r="P20" s="186"/>
      <c r="Q20" s="266">
        <v>1</v>
      </c>
      <c r="R20" s="165">
        <f>ROUND((D20*$E$20)+(F20*$G$20)+(H20*$I$20)+(J20*$K$20)+(L20*$M$20)+(N20*$O$20)+(P20*$Q$20),2)</f>
        <v>0</v>
      </c>
    </row>
    <row r="21" spans="1:18" s="21" customFormat="1" ht="14.45" customHeight="1">
      <c r="A21" s="251"/>
      <c r="B21" s="288"/>
      <c r="C21" s="166" t="s">
        <v>8</v>
      </c>
      <c r="D21" s="167">
        <f>ROUND(($B20*D$12)*4.33*$H$10,2)</f>
        <v>23.82</v>
      </c>
      <c r="E21" s="248"/>
      <c r="F21" s="167">
        <f>ROUND(($B20*F$12)*4.33*$H$10,2)</f>
        <v>47.63</v>
      </c>
      <c r="G21" s="248"/>
      <c r="H21" s="167">
        <f>ROUND(($B20*H$12)*4.33*$H$10,2)</f>
        <v>71.45</v>
      </c>
      <c r="I21" s="248"/>
      <c r="J21" s="167">
        <f>ROUND(($B20*J$12)*4.33*$H$10,2)</f>
        <v>95.26</v>
      </c>
      <c r="K21" s="248"/>
      <c r="L21" s="167">
        <f>ROUND(($B20*L$12)*4.33*$H$10,2)</f>
        <v>119.08</v>
      </c>
      <c r="M21" s="248"/>
      <c r="N21" s="167">
        <f>ROUND(($B20*N$12)*4.33*$H$10,2)</f>
        <v>142.88999999999999</v>
      </c>
      <c r="O21" s="248"/>
      <c r="P21" s="167">
        <f>ROUND($H$10*$B20,2)</f>
        <v>5.5</v>
      </c>
      <c r="Q21" s="267"/>
      <c r="R21" s="171">
        <f t="shared" ref="R21:R22" si="1">ROUND((D21*$E$20)+(F21*$G$20)+(H21*$I$20)+(J21*$K$20)+(L21*$M$20)+(N21*$O$20)+(P21*$Q$20),2)</f>
        <v>4292.92</v>
      </c>
    </row>
    <row r="22" spans="1:18" s="21" customFormat="1" ht="14.45" customHeight="1" thickBot="1">
      <c r="A22" s="251"/>
      <c r="B22" s="276"/>
      <c r="C22" s="172" t="s">
        <v>9</v>
      </c>
      <c r="D22" s="172">
        <f>SUM(D20:D21)</f>
        <v>23.82</v>
      </c>
      <c r="E22" s="249"/>
      <c r="F22" s="172">
        <f>SUM(F20:F21)</f>
        <v>47.63</v>
      </c>
      <c r="G22" s="249"/>
      <c r="H22" s="172">
        <f>SUM(H20:H21)</f>
        <v>71.45</v>
      </c>
      <c r="I22" s="249"/>
      <c r="J22" s="172">
        <f>SUM(J20:J21)</f>
        <v>95.26</v>
      </c>
      <c r="K22" s="249"/>
      <c r="L22" s="172">
        <f>SUM(L20:L21)</f>
        <v>119.08</v>
      </c>
      <c r="M22" s="249"/>
      <c r="N22" s="172">
        <f>SUM(N20:N21)</f>
        <v>142.88999999999999</v>
      </c>
      <c r="O22" s="249"/>
      <c r="P22" s="187">
        <f>SUM(P20:P21)</f>
        <v>5.5</v>
      </c>
      <c r="Q22" s="268"/>
      <c r="R22" s="176">
        <f t="shared" si="1"/>
        <v>4292.92</v>
      </c>
    </row>
    <row r="23" spans="1:18" s="21" customFormat="1" ht="14.45" customHeight="1" thickTop="1">
      <c r="A23" s="251"/>
      <c r="B23" s="275">
        <v>4</v>
      </c>
      <c r="C23" s="161" t="s">
        <v>7</v>
      </c>
      <c r="D23" s="185">
        <f>ROUND(($B23*$D$12)*4.33*$H$7,2)</f>
        <v>0</v>
      </c>
      <c r="E23" s="247">
        <v>136</v>
      </c>
      <c r="F23" s="185">
        <f>ROUND(($B23*$F$12)*4.33*$H$7,2)</f>
        <v>0</v>
      </c>
      <c r="G23" s="247">
        <v>9</v>
      </c>
      <c r="H23" s="185">
        <f>ROUND(($B23*$H$12)*4.33*$H$7,2)</f>
        <v>0</v>
      </c>
      <c r="I23" s="247">
        <v>1</v>
      </c>
      <c r="J23" s="185">
        <f>ROUND((B23*$J$12)*4.33*$H$7,2)</f>
        <v>0</v>
      </c>
      <c r="K23" s="247">
        <v>0</v>
      </c>
      <c r="L23" s="185">
        <f>ROUND(($B23*$L$12)*4.33*$H$7,2)</f>
        <v>0</v>
      </c>
      <c r="M23" s="247">
        <v>0</v>
      </c>
      <c r="N23" s="185">
        <f>ROUND(($B23*$N$12)*4.33*$H$7,2)</f>
        <v>0</v>
      </c>
      <c r="O23" s="247">
        <v>0</v>
      </c>
      <c r="P23" s="186"/>
      <c r="Q23" s="266">
        <v>1</v>
      </c>
      <c r="R23" s="165">
        <f>ROUND((D23*$E$23)+(F23*$G$23)+(H23*$I$23)+(J23*$K$23)+(L23*$M$23)+(N23*$O$23)+(P23*$Q$23),2)</f>
        <v>0</v>
      </c>
    </row>
    <row r="24" spans="1:18" s="21" customFormat="1" ht="14.45" customHeight="1">
      <c r="A24" s="251"/>
      <c r="B24" s="288"/>
      <c r="C24" s="166" t="s">
        <v>8</v>
      </c>
      <c r="D24" s="167">
        <f>ROUND(($B23*D$12)*4.33*$H$10,2)</f>
        <v>47.63</v>
      </c>
      <c r="E24" s="248"/>
      <c r="F24" s="167">
        <f>ROUND(($B23*F$12)*4.33*$H$10,2)</f>
        <v>95.26</v>
      </c>
      <c r="G24" s="248"/>
      <c r="H24" s="167">
        <f>ROUND(($B23*H$12)*4.33*$H$10,2)</f>
        <v>142.88999999999999</v>
      </c>
      <c r="I24" s="248"/>
      <c r="J24" s="167">
        <f>ROUND(($B23*J$12)*4.33*$H$10,2)</f>
        <v>190.52</v>
      </c>
      <c r="K24" s="248"/>
      <c r="L24" s="167">
        <f>ROUND(($B23*L$12)*4.33*$H$10,2)</f>
        <v>238.15</v>
      </c>
      <c r="M24" s="248"/>
      <c r="N24" s="167">
        <f>ROUND(($B23*N$12)*4.33*$H$10,2)</f>
        <v>285.77999999999997</v>
      </c>
      <c r="O24" s="248"/>
      <c r="P24" s="167">
        <f>ROUND($H$10*$B23,2)</f>
        <v>11</v>
      </c>
      <c r="Q24" s="267"/>
      <c r="R24" s="171">
        <f t="shared" ref="R24" si="2">ROUND((D24*$E$23)+(F24*$G$23)+(H24*$I$23)+(J24*$K$23)+(L24*$M$23)+(N24*$O$23)+(P24*$Q$23),2)</f>
        <v>7488.91</v>
      </c>
    </row>
    <row r="25" spans="1:18" s="21" customFormat="1" ht="14.45" customHeight="1" thickBot="1">
      <c r="A25" s="251"/>
      <c r="B25" s="276"/>
      <c r="C25" s="172" t="s">
        <v>9</v>
      </c>
      <c r="D25" s="172">
        <f>SUM(D23:D24)</f>
        <v>47.63</v>
      </c>
      <c r="E25" s="249"/>
      <c r="F25" s="172">
        <f>SUM(F23:F24)</f>
        <v>95.26</v>
      </c>
      <c r="G25" s="249"/>
      <c r="H25" s="172">
        <f>SUM(H23:H24)</f>
        <v>142.88999999999999</v>
      </c>
      <c r="I25" s="249"/>
      <c r="J25" s="172">
        <f>SUM(J23:J24)</f>
        <v>190.52</v>
      </c>
      <c r="K25" s="249"/>
      <c r="L25" s="172">
        <f>SUM(L23:L24)</f>
        <v>238.15</v>
      </c>
      <c r="M25" s="249"/>
      <c r="N25" s="172">
        <f>SUM(N23:N24)</f>
        <v>285.77999999999997</v>
      </c>
      <c r="O25" s="249"/>
      <c r="P25" s="187">
        <f>SUM(P23:P24)</f>
        <v>11</v>
      </c>
      <c r="Q25" s="268"/>
      <c r="R25" s="176">
        <f>ROUND((D25*$E$23)+(F25*$G$23)+(H25*$I$23)+(J25*$K$23)+(L25*$M$23)+(N25*$O$23)+(P25*$Q$23),2)</f>
        <v>7488.91</v>
      </c>
    </row>
    <row r="26" spans="1:18" s="21" customFormat="1" ht="14.45" customHeight="1" thickTop="1">
      <c r="A26" s="251"/>
      <c r="B26" s="275">
        <v>6</v>
      </c>
      <c r="C26" s="161" t="s">
        <v>7</v>
      </c>
      <c r="D26" s="185">
        <f>ROUND(($B26*$D$12)*4.33*$H$7,2)</f>
        <v>0</v>
      </c>
      <c r="E26" s="247">
        <v>66</v>
      </c>
      <c r="F26" s="185">
        <f>ROUND(($B26*$F$12)*4.33*$H$7,2)</f>
        <v>0</v>
      </c>
      <c r="G26" s="247">
        <v>6</v>
      </c>
      <c r="H26" s="185">
        <f>ROUND(($B26*$H$12)*4.33*$H$7,2)</f>
        <v>0</v>
      </c>
      <c r="I26" s="247">
        <v>4</v>
      </c>
      <c r="J26" s="185">
        <f>ROUND(($B26*$J$12)*4.33*$H$7,2)</f>
        <v>0</v>
      </c>
      <c r="K26" s="247">
        <v>0</v>
      </c>
      <c r="L26" s="185">
        <f>ROUND(($B26*$L$12)*4.33*$H$7,2)</f>
        <v>0</v>
      </c>
      <c r="M26" s="247">
        <v>1</v>
      </c>
      <c r="N26" s="185">
        <f>ROUND(($B26*$N$12)*4.33*$H$7,2)</f>
        <v>0</v>
      </c>
      <c r="O26" s="247">
        <v>0</v>
      </c>
      <c r="P26" s="186"/>
      <c r="Q26" s="266">
        <v>1</v>
      </c>
      <c r="R26" s="165">
        <f>ROUND((D26*$E$26)+(F26*$G$26)+(H26*$I$26)+(J26*$K$26)+(L26*$M$26)+(N26*$O$26)+(P26*Q26),2)</f>
        <v>0</v>
      </c>
    </row>
    <row r="27" spans="1:18" s="21" customFormat="1" ht="14.45" customHeight="1">
      <c r="A27" s="251"/>
      <c r="B27" s="288"/>
      <c r="C27" s="166" t="s">
        <v>8</v>
      </c>
      <c r="D27" s="167">
        <f>ROUND(($B26*D$12)*4.33*$H$10,2)</f>
        <v>71.45</v>
      </c>
      <c r="E27" s="248"/>
      <c r="F27" s="167">
        <f>ROUND(($B26*F$12)*4.33*$H$10,2)</f>
        <v>142.88999999999999</v>
      </c>
      <c r="G27" s="248"/>
      <c r="H27" s="167">
        <f>ROUND(($B26*H$12)*4.33*$H$10,2)</f>
        <v>214.34</v>
      </c>
      <c r="I27" s="248"/>
      <c r="J27" s="167">
        <f>ROUND(($B26*J$12)*4.33*$H$10,2)</f>
        <v>285.77999999999997</v>
      </c>
      <c r="K27" s="248"/>
      <c r="L27" s="167">
        <f>ROUND(($B26*L$12)*4.33*$H$10,2)</f>
        <v>357.23</v>
      </c>
      <c r="M27" s="248"/>
      <c r="N27" s="167">
        <f>ROUND(($B26*N$12)*4.33*$H$10,2)</f>
        <v>428.67</v>
      </c>
      <c r="O27" s="248"/>
      <c r="P27" s="167">
        <f>ROUND($H$10*$B26,2)</f>
        <v>16.5</v>
      </c>
      <c r="Q27" s="267"/>
      <c r="R27" s="171">
        <f>ROUND((D27*$E$26)+(F27*$G$26)+(H27*$I$26)+(J27*$K$26)+(L27*$M$26)+(N27*$O$26)+(P27*$Q$26),2)</f>
        <v>6804.13</v>
      </c>
    </row>
    <row r="28" spans="1:18" s="21" customFormat="1" ht="14.45" customHeight="1" thickBot="1">
      <c r="A28" s="251"/>
      <c r="B28" s="276"/>
      <c r="C28" s="172" t="s">
        <v>9</v>
      </c>
      <c r="D28" s="172">
        <f>SUM(D26:D27)</f>
        <v>71.45</v>
      </c>
      <c r="E28" s="249"/>
      <c r="F28" s="172">
        <f>SUM(F26:F27)</f>
        <v>142.88999999999999</v>
      </c>
      <c r="G28" s="249"/>
      <c r="H28" s="172">
        <f>SUM(H26:H27)</f>
        <v>214.34</v>
      </c>
      <c r="I28" s="249"/>
      <c r="J28" s="172">
        <f>SUM(J26:J27)</f>
        <v>285.77999999999997</v>
      </c>
      <c r="K28" s="249"/>
      <c r="L28" s="172">
        <f>SUM(L26:L27)</f>
        <v>357.23</v>
      </c>
      <c r="M28" s="249"/>
      <c r="N28" s="172">
        <f>SUM(N26:N27)</f>
        <v>428.67</v>
      </c>
      <c r="O28" s="249"/>
      <c r="P28" s="187">
        <f>SUM(P26:P27)</f>
        <v>16.5</v>
      </c>
      <c r="Q28" s="268"/>
      <c r="R28" s="171">
        <f>ROUND((D28*$E$26)+(F28*$G$26)+(H28*$I$26)+(J28*$K$26)+(L28*$M$26)+(N28*$O$26)+(P28*$Q$26),2)</f>
        <v>6804.13</v>
      </c>
    </row>
    <row r="29" spans="1:18" s="21" customFormat="1" ht="14.45" customHeight="1" thickTop="1">
      <c r="A29" s="251"/>
      <c r="B29" s="273">
        <v>8</v>
      </c>
      <c r="C29" s="161" t="s">
        <v>7</v>
      </c>
      <c r="D29" s="185">
        <f>($B29*$D$12)*4.33*$H$7</f>
        <v>0</v>
      </c>
      <c r="E29" s="247">
        <v>75</v>
      </c>
      <c r="F29" s="185">
        <f>ROUND(($B29*$F$12)*4.33*$H$7,2)</f>
        <v>0</v>
      </c>
      <c r="G29" s="247">
        <v>40</v>
      </c>
      <c r="H29" s="185">
        <f>ROUND(($B29*$H$12)*4.33*$H$7,2)</f>
        <v>0</v>
      </c>
      <c r="I29" s="247">
        <v>0</v>
      </c>
      <c r="J29" s="185">
        <f>ROUND(($B29*$J$12)*4.33*$H$7,2)</f>
        <v>0</v>
      </c>
      <c r="K29" s="247">
        <v>0</v>
      </c>
      <c r="L29" s="185">
        <f>ROUND(($B29*$L$12)*4.33*$H$7,2)</f>
        <v>0</v>
      </c>
      <c r="M29" s="247">
        <v>0</v>
      </c>
      <c r="N29" s="185">
        <f>($B29*$N$12)*4.33*$H$7</f>
        <v>0</v>
      </c>
      <c r="O29" s="247">
        <v>0</v>
      </c>
      <c r="P29" s="186"/>
      <c r="Q29" s="266">
        <v>1</v>
      </c>
      <c r="R29" s="165">
        <f>ROUND((D29*$E$29)+(F29*$G$29)+(H29*$I$29)+(J29*$K$29)+(L29*$M$29)+(N29*$O$29)+(P29*$Q$29),2)</f>
        <v>0</v>
      </c>
    </row>
    <row r="30" spans="1:18" s="21" customFormat="1" ht="14.45" customHeight="1">
      <c r="A30" s="251"/>
      <c r="B30" s="274"/>
      <c r="C30" s="166" t="s">
        <v>8</v>
      </c>
      <c r="D30" s="167">
        <f>ROUND(($B29*D$12)*4.33*$H$10,2)</f>
        <v>95.26</v>
      </c>
      <c r="E30" s="248"/>
      <c r="F30" s="167">
        <f>ROUND(($B29*F$12)*4.33*$H$10,2)</f>
        <v>190.52</v>
      </c>
      <c r="G30" s="248"/>
      <c r="H30" s="167">
        <f>ROUND(($B29*H$12)*4.33*$H$10,2)</f>
        <v>285.77999999999997</v>
      </c>
      <c r="I30" s="248"/>
      <c r="J30" s="167">
        <f>ROUND(($B29*J$12)*4.33*$H$10,2)</f>
        <v>381.04</v>
      </c>
      <c r="K30" s="248"/>
      <c r="L30" s="167">
        <f>ROUND(($B29*L$12)*4.33*$H$10,2)</f>
        <v>476.3</v>
      </c>
      <c r="M30" s="248"/>
      <c r="N30" s="167">
        <f>ROUND(($B29*N$12)*4.33*$H$10,2)</f>
        <v>571.55999999999995</v>
      </c>
      <c r="O30" s="248"/>
      <c r="P30" s="167">
        <f>ROUND($H$10*$B29,2)</f>
        <v>22</v>
      </c>
      <c r="Q30" s="267"/>
      <c r="R30" s="171">
        <f t="shared" ref="R30:R31" si="3">ROUND((D30*$E$29)+(F30*$G$29)+(H30*$I$29)+(J30*$K$29)+(L30*$M$29)+(N30*$O$29)+(P30*$Q$29),2)</f>
        <v>14787.3</v>
      </c>
    </row>
    <row r="31" spans="1:18" s="21" customFormat="1" ht="14.45" customHeight="1" thickBot="1">
      <c r="A31" s="252"/>
      <c r="B31" s="289"/>
      <c r="C31" s="172" t="s">
        <v>9</v>
      </c>
      <c r="D31" s="172">
        <f>SUM(D29:D30)</f>
        <v>95.26</v>
      </c>
      <c r="E31" s="249"/>
      <c r="F31" s="172">
        <f>SUM(F29:F30)</f>
        <v>190.52</v>
      </c>
      <c r="G31" s="249"/>
      <c r="H31" s="172">
        <f>SUM(H29:H30)</f>
        <v>285.77999999999997</v>
      </c>
      <c r="I31" s="249"/>
      <c r="J31" s="172">
        <f>SUM(J29:J30)</f>
        <v>381.04</v>
      </c>
      <c r="K31" s="249"/>
      <c r="L31" s="172">
        <f>SUM(L29:L30)</f>
        <v>476.3</v>
      </c>
      <c r="M31" s="249"/>
      <c r="N31" s="172">
        <f>SUM(N29:N30)</f>
        <v>571.55999999999995</v>
      </c>
      <c r="O31" s="249"/>
      <c r="P31" s="187">
        <f>SUM(P29:P30)</f>
        <v>22</v>
      </c>
      <c r="Q31" s="268"/>
      <c r="R31" s="176">
        <f t="shared" si="3"/>
        <v>14787.3</v>
      </c>
    </row>
    <row r="32" spans="1:18" s="21" customFormat="1" ht="14.45" customHeight="1" thickTop="1" thickBot="1">
      <c r="A32" s="133"/>
      <c r="B32" s="258" t="s">
        <v>55</v>
      </c>
      <c r="C32" s="259"/>
      <c r="D32" s="259"/>
      <c r="E32" s="259"/>
      <c r="F32" s="259"/>
      <c r="G32" s="259"/>
      <c r="H32" s="259"/>
      <c r="I32" s="259"/>
      <c r="J32" s="259"/>
      <c r="K32" s="259"/>
      <c r="L32" s="259"/>
      <c r="M32" s="259"/>
      <c r="N32" s="259"/>
      <c r="O32" s="259"/>
      <c r="P32" s="259"/>
      <c r="Q32" s="188"/>
      <c r="R32" s="189">
        <f>ROUND(R16+R19+R22+R25+R28+R31,2)</f>
        <v>33540.239999999998</v>
      </c>
    </row>
    <row r="33" spans="1:22" s="21" customFormat="1" ht="14.45" customHeight="1" thickTop="1" thickBot="1">
      <c r="A33" s="133"/>
      <c r="B33" s="134"/>
      <c r="C33" s="134"/>
      <c r="D33" s="134"/>
      <c r="E33" s="134"/>
      <c r="F33" s="134"/>
      <c r="G33" s="134"/>
      <c r="H33" s="134"/>
      <c r="I33" s="134"/>
      <c r="J33" s="134"/>
      <c r="K33" s="134"/>
      <c r="L33" s="134"/>
      <c r="M33" s="134"/>
      <c r="N33" s="134"/>
      <c r="O33" s="134"/>
      <c r="P33" s="134"/>
      <c r="Q33" s="134"/>
      <c r="R33" s="135"/>
    </row>
    <row r="34" spans="1:22" s="21" customFormat="1" ht="64.150000000000006" customHeight="1" thickTop="1" thickBot="1">
      <c r="A34" s="133"/>
      <c r="B34" s="190" t="s">
        <v>85</v>
      </c>
      <c r="C34" s="191" t="s">
        <v>78</v>
      </c>
      <c r="D34" s="191" t="s">
        <v>79</v>
      </c>
      <c r="E34" s="191" t="s">
        <v>80</v>
      </c>
      <c r="F34" s="192"/>
      <c r="G34" s="193"/>
      <c r="H34" s="193"/>
      <c r="I34" s="193"/>
      <c r="J34" s="193"/>
      <c r="K34" s="193"/>
      <c r="L34" s="193"/>
      <c r="M34" s="193"/>
      <c r="N34" s="193"/>
      <c r="O34" s="193"/>
      <c r="P34" s="193"/>
      <c r="Q34" s="194"/>
      <c r="R34" s="195" t="s">
        <v>81</v>
      </c>
    </row>
    <row r="35" spans="1:22" s="21" customFormat="1" ht="14.45" customHeight="1" thickTop="1">
      <c r="A35" s="255" t="s">
        <v>27</v>
      </c>
      <c r="B35" s="273">
        <v>20</v>
      </c>
      <c r="C35" s="260">
        <v>0</v>
      </c>
      <c r="D35" s="279"/>
      <c r="E35" s="247">
        <v>1</v>
      </c>
      <c r="F35" s="245"/>
      <c r="G35" s="245"/>
      <c r="H35" s="245"/>
      <c r="I35" s="245"/>
      <c r="J35" s="245"/>
      <c r="K35" s="245"/>
      <c r="L35" s="245"/>
      <c r="M35" s="245"/>
      <c r="N35" s="245"/>
      <c r="O35" s="245"/>
      <c r="P35" s="245"/>
      <c r="Q35" s="196"/>
      <c r="R35" s="264">
        <f>ROUND(C35*D35*E35,2)</f>
        <v>0</v>
      </c>
    </row>
    <row r="36" spans="1:22" ht="14.45" customHeight="1" thickBot="1">
      <c r="A36" s="256"/>
      <c r="B36" s="274"/>
      <c r="C36" s="261"/>
      <c r="D36" s="280"/>
      <c r="E36" s="248"/>
      <c r="F36" s="246"/>
      <c r="G36" s="246"/>
      <c r="H36" s="246"/>
      <c r="I36" s="246"/>
      <c r="J36" s="246"/>
      <c r="K36" s="246"/>
      <c r="L36" s="246"/>
      <c r="M36" s="246"/>
      <c r="N36" s="246"/>
      <c r="O36" s="246"/>
      <c r="P36" s="246"/>
      <c r="Q36" s="197"/>
      <c r="R36" s="265"/>
      <c r="S36" s="14"/>
      <c r="T36" s="14"/>
      <c r="U36" s="14"/>
    </row>
    <row r="37" spans="1:22" ht="16.5" thickTop="1">
      <c r="A37" s="256"/>
      <c r="B37" s="273">
        <v>30</v>
      </c>
      <c r="C37" s="260">
        <v>10</v>
      </c>
      <c r="D37" s="279"/>
      <c r="E37" s="247">
        <v>1</v>
      </c>
      <c r="F37" s="245"/>
      <c r="G37" s="245"/>
      <c r="H37" s="245"/>
      <c r="I37" s="245"/>
      <c r="J37" s="245"/>
      <c r="K37" s="245"/>
      <c r="L37" s="245"/>
      <c r="M37" s="245"/>
      <c r="N37" s="245"/>
      <c r="O37" s="245"/>
      <c r="P37" s="245"/>
      <c r="Q37" s="196"/>
      <c r="R37" s="264">
        <f t="shared" ref="R37" si="4">ROUND(C37*D37*E37,2)</f>
        <v>0</v>
      </c>
      <c r="S37" s="17"/>
      <c r="T37" s="18"/>
      <c r="U37" s="13"/>
      <c r="V37" s="17"/>
    </row>
    <row r="38" spans="1:22" ht="16.5" thickBot="1">
      <c r="A38" s="256"/>
      <c r="B38" s="274"/>
      <c r="C38" s="261"/>
      <c r="D38" s="280"/>
      <c r="E38" s="248"/>
      <c r="F38" s="246"/>
      <c r="G38" s="246"/>
      <c r="H38" s="246"/>
      <c r="I38" s="246"/>
      <c r="J38" s="246"/>
      <c r="K38" s="246"/>
      <c r="L38" s="246"/>
      <c r="M38" s="246"/>
      <c r="N38" s="246"/>
      <c r="O38" s="246"/>
      <c r="P38" s="246"/>
      <c r="Q38" s="197"/>
      <c r="R38" s="265"/>
      <c r="S38" s="17"/>
      <c r="T38" s="18"/>
      <c r="U38" s="13"/>
      <c r="V38" s="17"/>
    </row>
    <row r="39" spans="1:22" ht="16.5" thickTop="1">
      <c r="A39" s="256"/>
      <c r="B39" s="275">
        <v>40</v>
      </c>
      <c r="C39" s="260">
        <v>7</v>
      </c>
      <c r="D39" s="279"/>
      <c r="E39" s="277">
        <v>1</v>
      </c>
      <c r="F39" s="245"/>
      <c r="G39" s="245"/>
      <c r="H39" s="245"/>
      <c r="I39" s="245"/>
      <c r="J39" s="245"/>
      <c r="K39" s="245"/>
      <c r="L39" s="245"/>
      <c r="M39" s="245"/>
      <c r="N39" s="245"/>
      <c r="O39" s="245"/>
      <c r="P39" s="245"/>
      <c r="Q39" s="196"/>
      <c r="R39" s="264">
        <f t="shared" ref="R39" si="5">ROUND(C39*D39*E39,2)</f>
        <v>0</v>
      </c>
      <c r="S39" s="17"/>
      <c r="T39" s="18"/>
      <c r="U39" s="13"/>
      <c r="V39" s="17"/>
    </row>
    <row r="40" spans="1:22" ht="16.5" thickBot="1">
      <c r="A40" s="257"/>
      <c r="B40" s="276"/>
      <c r="C40" s="261"/>
      <c r="D40" s="280"/>
      <c r="E40" s="278"/>
      <c r="F40" s="246"/>
      <c r="G40" s="246"/>
      <c r="H40" s="246"/>
      <c r="I40" s="246"/>
      <c r="J40" s="246"/>
      <c r="K40" s="246"/>
      <c r="L40" s="246"/>
      <c r="M40" s="246"/>
      <c r="N40" s="246"/>
      <c r="O40" s="246"/>
      <c r="P40" s="246"/>
      <c r="Q40" s="197"/>
      <c r="R40" s="265"/>
      <c r="S40" s="17"/>
      <c r="T40" s="18"/>
      <c r="U40" s="13"/>
      <c r="V40" s="17"/>
    </row>
    <row r="41" spans="1:22" ht="17.25" thickTop="1" thickBot="1">
      <c r="A41" s="136"/>
      <c r="B41" s="258" t="s">
        <v>55</v>
      </c>
      <c r="C41" s="259"/>
      <c r="D41" s="259"/>
      <c r="E41" s="259"/>
      <c r="F41" s="259"/>
      <c r="G41" s="259"/>
      <c r="H41" s="259"/>
      <c r="I41" s="259"/>
      <c r="J41" s="259"/>
      <c r="K41" s="259"/>
      <c r="L41" s="259"/>
      <c r="M41" s="259"/>
      <c r="N41" s="259"/>
      <c r="O41" s="259"/>
      <c r="P41" s="290"/>
      <c r="Q41" s="198"/>
      <c r="R41" s="199">
        <f>SUM(R35:R40)</f>
        <v>0</v>
      </c>
      <c r="S41" s="17"/>
      <c r="T41" s="18"/>
      <c r="U41" s="13"/>
      <c r="V41" s="17"/>
    </row>
    <row r="42" spans="1:22" ht="17.25" thickTop="1" thickBot="1">
      <c r="A42" s="136"/>
      <c r="B42" s="200"/>
      <c r="C42" s="200"/>
      <c r="D42" s="200"/>
      <c r="E42" s="200"/>
      <c r="F42" s="200"/>
      <c r="G42" s="200"/>
      <c r="H42" s="200"/>
      <c r="I42" s="200"/>
      <c r="J42" s="200"/>
      <c r="K42" s="200"/>
      <c r="L42" s="200"/>
      <c r="M42" s="200"/>
      <c r="N42" s="200"/>
      <c r="O42" s="200"/>
      <c r="P42" s="200"/>
      <c r="Q42" s="200"/>
      <c r="R42" s="201"/>
      <c r="S42" s="17"/>
      <c r="T42" s="18"/>
      <c r="U42" s="13"/>
      <c r="V42" s="17"/>
    </row>
    <row r="43" spans="1:22" ht="17.25" thickTop="1" thickBot="1">
      <c r="A43" s="128"/>
      <c r="B43" s="202" t="s">
        <v>0</v>
      </c>
      <c r="C43" s="203"/>
      <c r="D43" s="204"/>
      <c r="E43" s="204"/>
      <c r="F43" s="204"/>
      <c r="G43" s="204"/>
      <c r="H43" s="204"/>
      <c r="I43" s="204"/>
      <c r="J43" s="204"/>
      <c r="K43" s="204"/>
      <c r="L43" s="204"/>
      <c r="M43" s="204"/>
      <c r="N43" s="204"/>
      <c r="O43" s="204"/>
      <c r="P43" s="204"/>
      <c r="Q43" s="204"/>
      <c r="R43" s="205">
        <f>R32+R41</f>
        <v>33540.239999999998</v>
      </c>
      <c r="S43" s="17"/>
      <c r="T43" s="18"/>
      <c r="U43" s="13"/>
      <c r="V43" s="17"/>
    </row>
    <row r="44" spans="1:22" ht="16.5" thickBot="1">
      <c r="A44" s="128"/>
      <c r="B44" s="206" t="s">
        <v>5</v>
      </c>
      <c r="C44" s="206"/>
      <c r="D44" s="207"/>
      <c r="E44" s="207"/>
      <c r="F44" s="207"/>
      <c r="G44" s="207"/>
      <c r="H44" s="207"/>
      <c r="I44" s="207"/>
      <c r="J44" s="207"/>
      <c r="K44" s="207"/>
      <c r="L44" s="207"/>
      <c r="M44" s="207"/>
      <c r="N44" s="207"/>
      <c r="O44" s="207"/>
      <c r="P44" s="207"/>
      <c r="Q44" s="207"/>
      <c r="R44" s="208">
        <f>ROUND(R43*12,2)</f>
        <v>402482.88</v>
      </c>
      <c r="S44" s="17"/>
      <c r="T44" s="18"/>
      <c r="U44" s="13"/>
      <c r="V44" s="17"/>
    </row>
    <row r="45" spans="1:22" ht="15.75" thickTop="1">
      <c r="A45" s="128"/>
      <c r="B45" s="281"/>
      <c r="C45" s="281"/>
      <c r="D45" s="281"/>
      <c r="E45" s="281"/>
      <c r="F45" s="281"/>
      <c r="G45" s="281"/>
      <c r="H45" s="281"/>
      <c r="I45" s="137"/>
      <c r="J45" s="137"/>
      <c r="K45" s="137"/>
      <c r="L45" s="137"/>
      <c r="M45" s="137"/>
      <c r="N45" s="137"/>
      <c r="O45" s="137"/>
      <c r="P45" s="137"/>
      <c r="Q45" s="138"/>
      <c r="R45" s="126"/>
    </row>
    <row r="46" spans="1:22">
      <c r="A46" s="128"/>
      <c r="B46" s="129"/>
      <c r="C46" s="125"/>
      <c r="D46" s="125"/>
      <c r="E46" s="126"/>
      <c r="F46" s="125"/>
      <c r="G46" s="126"/>
      <c r="H46" s="125"/>
      <c r="I46" s="126"/>
      <c r="J46" s="125"/>
      <c r="K46" s="126"/>
      <c r="L46" s="125"/>
      <c r="M46" s="126"/>
      <c r="N46" s="126"/>
      <c r="O46" s="126"/>
      <c r="P46" s="125"/>
      <c r="Q46" s="125"/>
      <c r="R46" s="126"/>
    </row>
    <row r="47" spans="1:22">
      <c r="A47" s="128"/>
      <c r="B47" s="129"/>
      <c r="C47" s="125"/>
      <c r="D47" s="125"/>
      <c r="E47" s="126"/>
      <c r="F47" s="125"/>
      <c r="G47" s="126"/>
      <c r="H47" s="125"/>
      <c r="I47" s="126"/>
      <c r="J47" s="125"/>
      <c r="K47" s="126"/>
      <c r="L47" s="125"/>
      <c r="M47" s="126"/>
      <c r="N47" s="126"/>
      <c r="O47" s="126"/>
      <c r="P47" s="125"/>
      <c r="Q47" s="125"/>
      <c r="R47" s="126"/>
    </row>
    <row r="48" spans="1:22">
      <c r="A48" s="128"/>
      <c r="B48" s="129"/>
      <c r="C48" s="125"/>
      <c r="D48" s="125"/>
      <c r="E48" s="126"/>
      <c r="F48" s="125"/>
      <c r="G48" s="126"/>
      <c r="H48" s="125"/>
      <c r="I48" s="126"/>
      <c r="J48" s="125"/>
      <c r="K48" s="126"/>
      <c r="L48" s="125"/>
      <c r="M48" s="126"/>
      <c r="N48" s="126"/>
      <c r="O48" s="126"/>
      <c r="P48" s="125"/>
      <c r="Q48" s="125"/>
      <c r="R48" s="126"/>
    </row>
    <row r="49" spans="1:18">
      <c r="A49" s="128"/>
      <c r="B49" s="129"/>
      <c r="C49" s="125"/>
      <c r="D49" s="125"/>
      <c r="E49" s="126"/>
      <c r="F49" s="125"/>
      <c r="G49" s="126"/>
      <c r="H49" s="125"/>
      <c r="I49" s="126"/>
      <c r="J49" s="125"/>
      <c r="K49" s="126"/>
      <c r="L49" s="125"/>
      <c r="M49" s="126"/>
      <c r="N49" s="126"/>
      <c r="O49" s="126"/>
      <c r="P49" s="125"/>
      <c r="Q49" s="125"/>
      <c r="R49" s="126"/>
    </row>
    <row r="50" spans="1:18">
      <c r="A50" s="128"/>
      <c r="B50" s="129"/>
      <c r="C50" s="125"/>
      <c r="D50" s="125"/>
      <c r="E50" s="126"/>
      <c r="F50" s="125"/>
      <c r="G50" s="126"/>
      <c r="H50" s="125"/>
      <c r="I50" s="126"/>
      <c r="J50" s="125"/>
      <c r="K50" s="126"/>
      <c r="L50" s="125"/>
      <c r="M50" s="126"/>
      <c r="N50" s="126"/>
      <c r="O50" s="126"/>
      <c r="P50" s="125"/>
      <c r="Q50" s="125"/>
      <c r="R50" s="126"/>
    </row>
  </sheetData>
  <sheetProtection password="CA9B" sheet="1" objects="1" scenarios="1" selectLockedCells="1"/>
  <mergeCells count="109">
    <mergeCell ref="H3:L3"/>
    <mergeCell ref="J12:K12"/>
    <mergeCell ref="N12:O12"/>
    <mergeCell ref="H6:I6"/>
    <mergeCell ref="G14:G16"/>
    <mergeCell ref="B12:C12"/>
    <mergeCell ref="H7:I7"/>
    <mergeCell ref="H8:I8"/>
    <mergeCell ref="H9:I9"/>
    <mergeCell ref="H10:I10"/>
    <mergeCell ref="D12:E12"/>
    <mergeCell ref="H12:I12"/>
    <mergeCell ref="L12:M12"/>
    <mergeCell ref="B5:R5"/>
    <mergeCell ref="B45:H45"/>
    <mergeCell ref="B14:B16"/>
    <mergeCell ref="B17:B19"/>
    <mergeCell ref="E14:E16"/>
    <mergeCell ref="E17:E19"/>
    <mergeCell ref="B20:B22"/>
    <mergeCell ref="B23:B25"/>
    <mergeCell ref="B26:B28"/>
    <mergeCell ref="B29:B31"/>
    <mergeCell ref="E20:E22"/>
    <mergeCell ref="E23:E25"/>
    <mergeCell ref="E26:E28"/>
    <mergeCell ref="E29:E31"/>
    <mergeCell ref="G20:G22"/>
    <mergeCell ref="E35:E36"/>
    <mergeCell ref="B41:P41"/>
    <mergeCell ref="K20:K22"/>
    <mergeCell ref="K23:K25"/>
    <mergeCell ref="I23:I25"/>
    <mergeCell ref="I26:I28"/>
    <mergeCell ref="I29:I31"/>
    <mergeCell ref="O35:O36"/>
    <mergeCell ref="G35:G36"/>
    <mergeCell ref="L35:L36"/>
    <mergeCell ref="B35:B36"/>
    <mergeCell ref="I39:I40"/>
    <mergeCell ref="K39:K40"/>
    <mergeCell ref="B39:B40"/>
    <mergeCell ref="B37:B38"/>
    <mergeCell ref="G37:G38"/>
    <mergeCell ref="I37:I38"/>
    <mergeCell ref="K37:K38"/>
    <mergeCell ref="E39:E40"/>
    <mergeCell ref="G39:G40"/>
    <mergeCell ref="I35:I36"/>
    <mergeCell ref="K35:K36"/>
    <mergeCell ref="E37:E38"/>
    <mergeCell ref="C39:C40"/>
    <mergeCell ref="D35:D36"/>
    <mergeCell ref="D37:D38"/>
    <mergeCell ref="D39:D40"/>
    <mergeCell ref="H35:H36"/>
    <mergeCell ref="H37:H38"/>
    <mergeCell ref="H39:H40"/>
    <mergeCell ref="J35:J36"/>
    <mergeCell ref="J37:J38"/>
    <mergeCell ref="J39:J40"/>
    <mergeCell ref="O20:O22"/>
    <mergeCell ref="O23:O25"/>
    <mergeCell ref="O26:O28"/>
    <mergeCell ref="O29:O31"/>
    <mergeCell ref="F12:G12"/>
    <mergeCell ref="R35:R36"/>
    <mergeCell ref="R37:R38"/>
    <mergeCell ref="R39:R40"/>
    <mergeCell ref="M37:M38"/>
    <mergeCell ref="O37:O38"/>
    <mergeCell ref="M35:M36"/>
    <mergeCell ref="L37:L38"/>
    <mergeCell ref="L39:L40"/>
    <mergeCell ref="M39:M40"/>
    <mergeCell ref="O39:O40"/>
    <mergeCell ref="Q20:Q22"/>
    <mergeCell ref="Q23:Q25"/>
    <mergeCell ref="Q26:Q28"/>
    <mergeCell ref="Q29:Q31"/>
    <mergeCell ref="R12:R13"/>
    <mergeCell ref="Q12:Q13"/>
    <mergeCell ref="F35:F36"/>
    <mergeCell ref="F37:F38"/>
    <mergeCell ref="F39:F40"/>
    <mergeCell ref="A2:P2"/>
    <mergeCell ref="A1:P1"/>
    <mergeCell ref="N35:N36"/>
    <mergeCell ref="N37:N38"/>
    <mergeCell ref="N39:N40"/>
    <mergeCell ref="P35:P36"/>
    <mergeCell ref="P37:P38"/>
    <mergeCell ref="P39:P40"/>
    <mergeCell ref="K26:K28"/>
    <mergeCell ref="K29:K31"/>
    <mergeCell ref="M20:M22"/>
    <mergeCell ref="M23:M25"/>
    <mergeCell ref="M26:M28"/>
    <mergeCell ref="M29:M31"/>
    <mergeCell ref="I20:I22"/>
    <mergeCell ref="G23:G25"/>
    <mergeCell ref="G26:G28"/>
    <mergeCell ref="G29:G31"/>
    <mergeCell ref="A14:A31"/>
    <mergeCell ref="P12:P13"/>
    <mergeCell ref="A35:A40"/>
    <mergeCell ref="B32:P32"/>
    <mergeCell ref="C35:C36"/>
    <mergeCell ref="C37:C38"/>
  </mergeCells>
  <printOptions horizontalCentered="1"/>
  <pageMargins left="0.5" right="0.5" top="0.5" bottom="0.34" header="0.25" footer="0.5"/>
  <pageSetup scale="58" orientation="landscape" r:id="rId1"/>
  <headerFooter>
    <oddHeader xml:space="preserve">&amp;LTitle:  Invitation to Bid for Solid Waste Collection Services
Bid Number:  BC-01-23-13-20
Opening Date:  January 23, 2013 at 2:00 p.m.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Layout" topLeftCell="A10" zoomScale="90" zoomScaleNormal="100" zoomScalePageLayoutView="90" workbookViewId="0">
      <selection activeCell="H3" sqref="H3:L3"/>
    </sheetView>
  </sheetViews>
  <sheetFormatPr defaultColWidth="0.140625" defaultRowHeight="15"/>
  <cols>
    <col min="1" max="1" width="4.140625" style="14" customWidth="1"/>
    <col min="2" max="2" width="13.7109375" style="16" customWidth="1"/>
    <col min="3" max="3" width="11.140625" style="17" customWidth="1"/>
    <col min="4" max="4" width="12.5703125" style="17" customWidth="1"/>
    <col min="5" max="5" width="12.5703125" style="18" customWidth="1"/>
    <col min="6" max="6" width="12.5703125" style="17" customWidth="1"/>
    <col min="7" max="7" width="12.5703125" style="18" customWidth="1"/>
    <col min="8" max="8" width="12.5703125" style="17" customWidth="1"/>
    <col min="9" max="9" width="12.5703125" style="18" customWidth="1"/>
    <col min="10" max="10" width="12.5703125" style="17" customWidth="1"/>
    <col min="11" max="11" width="12.5703125" style="18" customWidth="1"/>
    <col min="12" max="12" width="12.5703125" style="17" customWidth="1"/>
    <col min="13" max="15" width="12.5703125" style="18" customWidth="1"/>
    <col min="16" max="17" width="12.5703125" style="17" customWidth="1"/>
    <col min="18" max="18" width="17.42578125" style="18" customWidth="1"/>
    <col min="19" max="19" width="6.85546875" style="18" customWidth="1"/>
    <col min="20" max="20" width="2.5703125" style="13" customWidth="1"/>
    <col min="21" max="21" width="13.140625" style="17" customWidth="1"/>
    <col min="22" max="22" width="12" style="14" customWidth="1"/>
    <col min="23" max="23" width="16.140625" style="14" customWidth="1"/>
    <col min="24" max="16384" width="0.140625" style="14"/>
  </cols>
  <sheetData>
    <row r="1" spans="1:23" ht="18.75">
      <c r="A1" s="244" t="s">
        <v>86</v>
      </c>
      <c r="B1" s="244"/>
      <c r="C1" s="244"/>
      <c r="D1" s="244"/>
      <c r="E1" s="244"/>
      <c r="F1" s="244"/>
      <c r="G1" s="244"/>
      <c r="H1" s="244"/>
      <c r="I1" s="244"/>
      <c r="J1" s="244"/>
      <c r="K1" s="244"/>
      <c r="L1" s="244"/>
      <c r="M1" s="244"/>
      <c r="N1" s="244"/>
      <c r="O1" s="244"/>
      <c r="P1" s="244"/>
      <c r="Q1" s="144"/>
      <c r="R1" s="119"/>
      <c r="S1" s="22"/>
      <c r="T1" s="22"/>
      <c r="U1" s="22"/>
      <c r="V1" s="12"/>
      <c r="W1" s="12"/>
    </row>
    <row r="2" spans="1:23" ht="18.75">
      <c r="A2" s="243" t="s">
        <v>87</v>
      </c>
      <c r="B2" s="243"/>
      <c r="C2" s="243"/>
      <c r="D2" s="243"/>
      <c r="E2" s="243"/>
      <c r="F2" s="243"/>
      <c r="G2" s="243"/>
      <c r="H2" s="243"/>
      <c r="I2" s="243"/>
      <c r="J2" s="243"/>
      <c r="K2" s="243"/>
      <c r="L2" s="243"/>
      <c r="M2" s="243"/>
      <c r="N2" s="243"/>
      <c r="O2" s="243"/>
      <c r="P2" s="243"/>
      <c r="Q2" s="145"/>
      <c r="R2" s="119"/>
      <c r="S2" s="22"/>
      <c r="T2" s="22"/>
      <c r="U2" s="22"/>
      <c r="V2" s="12"/>
      <c r="W2" s="12"/>
    </row>
    <row r="3" spans="1:23" ht="18.75">
      <c r="A3" s="151"/>
      <c r="B3" s="152"/>
      <c r="C3" s="152"/>
      <c r="D3" s="152"/>
      <c r="E3" s="119"/>
      <c r="F3" s="119"/>
      <c r="G3" s="153" t="s">
        <v>28</v>
      </c>
      <c r="H3" s="291"/>
      <c r="I3" s="291"/>
      <c r="J3" s="291"/>
      <c r="K3" s="291"/>
      <c r="L3" s="291"/>
      <c r="M3" s="119"/>
      <c r="N3" s="119"/>
      <c r="O3" s="119"/>
      <c r="P3" s="119"/>
      <c r="Q3" s="121"/>
      <c r="R3" s="119"/>
      <c r="S3" s="22"/>
      <c r="T3" s="22"/>
      <c r="U3" s="22"/>
      <c r="V3" s="12"/>
      <c r="W3" s="12"/>
    </row>
    <row r="4" spans="1:23" ht="8.25" customHeight="1">
      <c r="A4" s="128"/>
      <c r="B4" s="122"/>
      <c r="C4" s="122"/>
      <c r="D4" s="122"/>
      <c r="E4" s="123"/>
      <c r="F4" s="123"/>
      <c r="G4" s="123"/>
      <c r="H4" s="123"/>
      <c r="I4" s="123"/>
      <c r="J4" s="123"/>
      <c r="K4" s="123"/>
      <c r="L4" s="123"/>
      <c r="M4" s="123"/>
      <c r="N4" s="123"/>
      <c r="O4" s="123"/>
      <c r="P4" s="123"/>
      <c r="Q4" s="123"/>
      <c r="R4" s="124"/>
      <c r="S4" s="14"/>
      <c r="T4" s="14"/>
      <c r="U4" s="14"/>
    </row>
    <row r="5" spans="1:23" ht="101.45" customHeight="1">
      <c r="A5" s="128"/>
      <c r="B5" s="301" t="s">
        <v>84</v>
      </c>
      <c r="C5" s="301"/>
      <c r="D5" s="301"/>
      <c r="E5" s="301"/>
      <c r="F5" s="301"/>
      <c r="G5" s="301"/>
      <c r="H5" s="301"/>
      <c r="I5" s="301"/>
      <c r="J5" s="301"/>
      <c r="K5" s="301"/>
      <c r="L5" s="301"/>
      <c r="M5" s="301"/>
      <c r="N5" s="301"/>
      <c r="O5" s="301"/>
      <c r="P5" s="301"/>
      <c r="Q5" s="301"/>
      <c r="R5" s="301"/>
      <c r="S5" s="23"/>
      <c r="T5" s="23"/>
      <c r="U5" s="23"/>
      <c r="V5" s="15"/>
      <c r="W5" s="15"/>
    </row>
    <row r="6" spans="1:23" ht="13.9" customHeight="1">
      <c r="A6" s="128"/>
      <c r="B6" s="129"/>
      <c r="C6" s="125"/>
      <c r="D6" s="125"/>
      <c r="E6" s="126"/>
      <c r="F6" s="125"/>
      <c r="G6" s="126"/>
      <c r="H6" s="292"/>
      <c r="I6" s="292"/>
      <c r="J6" s="125"/>
      <c r="K6" s="126"/>
      <c r="L6" s="126"/>
      <c r="M6" s="126"/>
      <c r="N6" s="125"/>
      <c r="O6" s="125"/>
      <c r="P6" s="126"/>
      <c r="Q6" s="126"/>
      <c r="R6" s="210"/>
      <c r="S6" s="17"/>
      <c r="T6" s="14"/>
      <c r="U6" s="14"/>
    </row>
    <row r="7" spans="1:23" s="19" customFormat="1" ht="18.75">
      <c r="A7" s="127"/>
      <c r="B7" s="127"/>
      <c r="C7" s="130"/>
      <c r="D7" s="130"/>
      <c r="E7" s="130"/>
      <c r="F7" s="154"/>
      <c r="G7" s="153" t="s">
        <v>46</v>
      </c>
      <c r="H7" s="304">
        <v>6.5</v>
      </c>
      <c r="I7" s="305"/>
      <c r="J7" s="156" t="s">
        <v>48</v>
      </c>
      <c r="K7" s="154"/>
      <c r="L7" s="125"/>
      <c r="M7" s="125"/>
      <c r="N7" s="126"/>
      <c r="O7" s="126"/>
      <c r="P7" s="125"/>
      <c r="Q7" s="210"/>
      <c r="R7" s="125"/>
      <c r="S7" s="14"/>
      <c r="T7" s="14"/>
    </row>
    <row r="8" spans="1:23" s="19" customFormat="1" ht="18.75">
      <c r="A8" s="127"/>
      <c r="B8" s="127"/>
      <c r="C8" s="131"/>
      <c r="D8" s="131"/>
      <c r="E8" s="131"/>
      <c r="F8" s="154"/>
      <c r="G8" s="155" t="s">
        <v>45</v>
      </c>
      <c r="H8" s="296">
        <v>125</v>
      </c>
      <c r="I8" s="297"/>
      <c r="J8" s="157"/>
      <c r="K8" s="154"/>
      <c r="L8" s="125"/>
      <c r="M8" s="125"/>
      <c r="N8" s="126"/>
      <c r="O8" s="126"/>
      <c r="P8" s="125"/>
      <c r="Q8" s="210"/>
      <c r="R8" s="125"/>
      <c r="S8" s="14"/>
      <c r="T8" s="14"/>
    </row>
    <row r="9" spans="1:23" s="19" customFormat="1" ht="18.75">
      <c r="A9" s="127"/>
      <c r="B9" s="127"/>
      <c r="C9" s="130"/>
      <c r="D9" s="130"/>
      <c r="E9" s="130"/>
      <c r="F9" s="154"/>
      <c r="G9" s="153" t="s">
        <v>13</v>
      </c>
      <c r="H9" s="298">
        <v>44</v>
      </c>
      <c r="I9" s="299"/>
      <c r="J9" s="156" t="s">
        <v>47</v>
      </c>
      <c r="K9" s="154"/>
      <c r="L9" s="125"/>
      <c r="M9" s="125"/>
      <c r="N9" s="126"/>
      <c r="O9" s="126"/>
      <c r="P9" s="125"/>
      <c r="Q9" s="210"/>
      <c r="R9" s="125"/>
      <c r="S9" s="14"/>
      <c r="T9" s="14"/>
    </row>
    <row r="10" spans="1:23" s="19" customFormat="1" ht="18.75">
      <c r="A10" s="127"/>
      <c r="B10" s="127"/>
      <c r="C10" s="130"/>
      <c r="D10" s="130"/>
      <c r="E10" s="130"/>
      <c r="F10" s="154"/>
      <c r="G10" s="153" t="s">
        <v>26</v>
      </c>
      <c r="H10" s="298">
        <f>ROUND((H8/2000)*H9,2)</f>
        <v>2.75</v>
      </c>
      <c r="I10" s="299"/>
      <c r="J10" s="156" t="s">
        <v>47</v>
      </c>
      <c r="K10" s="154"/>
      <c r="L10" s="125"/>
      <c r="M10" s="125"/>
      <c r="N10" s="126"/>
      <c r="O10" s="126"/>
      <c r="P10" s="125"/>
      <c r="Q10" s="210"/>
      <c r="R10" s="125"/>
      <c r="S10" s="14"/>
      <c r="T10" s="14"/>
    </row>
    <row r="11" spans="1:23" ht="7.15" customHeight="1" thickBot="1">
      <c r="A11" s="128"/>
      <c r="B11" s="129"/>
      <c r="C11" s="125"/>
      <c r="D11" s="125"/>
      <c r="E11" s="126"/>
      <c r="F11" s="125"/>
      <c r="G11" s="126"/>
      <c r="H11" s="125"/>
      <c r="I11" s="126"/>
      <c r="J11" s="125"/>
      <c r="K11" s="126"/>
      <c r="L11" s="125"/>
      <c r="M11" s="126"/>
      <c r="N11" s="126"/>
      <c r="O11" s="126"/>
      <c r="P11" s="125"/>
      <c r="Q11" s="125"/>
      <c r="R11" s="126"/>
    </row>
    <row r="12" spans="1:23" s="20" customFormat="1" ht="25.9" customHeight="1" thickTop="1">
      <c r="A12" s="132"/>
      <c r="B12" s="293" t="s">
        <v>1</v>
      </c>
      <c r="C12" s="263"/>
      <c r="D12" s="300">
        <v>1</v>
      </c>
      <c r="E12" s="263"/>
      <c r="F12" s="262">
        <v>2</v>
      </c>
      <c r="G12" s="263"/>
      <c r="H12" s="262">
        <v>3</v>
      </c>
      <c r="I12" s="263"/>
      <c r="J12" s="262">
        <v>4</v>
      </c>
      <c r="K12" s="263"/>
      <c r="L12" s="262">
        <v>5</v>
      </c>
      <c r="M12" s="263"/>
      <c r="N12" s="262">
        <v>6</v>
      </c>
      <c r="O12" s="263"/>
      <c r="P12" s="253" t="s">
        <v>70</v>
      </c>
      <c r="Q12" s="271" t="s">
        <v>71</v>
      </c>
      <c r="R12" s="269" t="s">
        <v>72</v>
      </c>
    </row>
    <row r="13" spans="1:23" s="20" customFormat="1" ht="52.15" customHeight="1" thickBot="1">
      <c r="A13" s="132"/>
      <c r="B13" s="158" t="s">
        <v>4</v>
      </c>
      <c r="C13" s="159" t="s">
        <v>6</v>
      </c>
      <c r="D13" s="159" t="s">
        <v>58</v>
      </c>
      <c r="E13" s="160" t="s">
        <v>59</v>
      </c>
      <c r="F13" s="159" t="s">
        <v>60</v>
      </c>
      <c r="G13" s="160" t="s">
        <v>10</v>
      </c>
      <c r="H13" s="159" t="s">
        <v>61</v>
      </c>
      <c r="I13" s="160" t="s">
        <v>62</v>
      </c>
      <c r="J13" s="159" t="s">
        <v>63</v>
      </c>
      <c r="K13" s="160" t="s">
        <v>11</v>
      </c>
      <c r="L13" s="159" t="s">
        <v>64</v>
      </c>
      <c r="M13" s="160" t="s">
        <v>12</v>
      </c>
      <c r="N13" s="159" t="s">
        <v>65</v>
      </c>
      <c r="O13" s="160" t="s">
        <v>14</v>
      </c>
      <c r="P13" s="254"/>
      <c r="Q13" s="272"/>
      <c r="R13" s="270"/>
    </row>
    <row r="14" spans="1:23" s="33" customFormat="1" ht="14.45" customHeight="1" thickTop="1">
      <c r="A14" s="250" t="s">
        <v>25</v>
      </c>
      <c r="B14" s="282" t="s">
        <v>3</v>
      </c>
      <c r="C14" s="161" t="s">
        <v>7</v>
      </c>
      <c r="D14" s="211">
        <v>36.21</v>
      </c>
      <c r="E14" s="277">
        <v>93</v>
      </c>
      <c r="F14" s="211">
        <v>61.63</v>
      </c>
      <c r="G14" s="277"/>
      <c r="H14" s="162"/>
      <c r="I14" s="163"/>
      <c r="J14" s="162"/>
      <c r="K14" s="163"/>
      <c r="L14" s="162"/>
      <c r="M14" s="163"/>
      <c r="N14" s="162"/>
      <c r="O14" s="163"/>
      <c r="P14" s="164"/>
      <c r="Q14" s="164"/>
      <c r="R14" s="165">
        <f>ROUND((D14*$E$14)+(F14*G14),2)</f>
        <v>3367.53</v>
      </c>
    </row>
    <row r="15" spans="1:23" s="33" customFormat="1" ht="14.45" customHeight="1">
      <c r="A15" s="251"/>
      <c r="B15" s="283"/>
      <c r="C15" s="166" t="s">
        <v>8</v>
      </c>
      <c r="D15" s="167">
        <f>ROUND($H$10*0.5,2)</f>
        <v>1.38</v>
      </c>
      <c r="E15" s="286"/>
      <c r="F15" s="167">
        <f>ROUND($H$10*0.5,2)</f>
        <v>1.38</v>
      </c>
      <c r="G15" s="286"/>
      <c r="H15" s="168"/>
      <c r="I15" s="169"/>
      <c r="J15" s="168"/>
      <c r="K15" s="169"/>
      <c r="L15" s="168"/>
      <c r="M15" s="169"/>
      <c r="N15" s="168"/>
      <c r="O15" s="169"/>
      <c r="P15" s="170"/>
      <c r="Q15" s="170"/>
      <c r="R15" s="171">
        <f t="shared" ref="R15:R16" si="0">ROUND((D15*$E$14)+(F15*G15),2)</f>
        <v>128.34</v>
      </c>
    </row>
    <row r="16" spans="1:23" s="21" customFormat="1" ht="14.45" customHeight="1" thickBot="1">
      <c r="A16" s="251"/>
      <c r="B16" s="284"/>
      <c r="C16" s="172" t="s">
        <v>9</v>
      </c>
      <c r="D16" s="172">
        <f>SUM(D14:D15)</f>
        <v>37.590000000000003</v>
      </c>
      <c r="E16" s="278"/>
      <c r="F16" s="172">
        <f>SUM(F14:F15)</f>
        <v>63.010000000000005</v>
      </c>
      <c r="G16" s="278"/>
      <c r="H16" s="173"/>
      <c r="I16" s="174"/>
      <c r="J16" s="173"/>
      <c r="K16" s="174"/>
      <c r="L16" s="173"/>
      <c r="M16" s="174"/>
      <c r="N16" s="173"/>
      <c r="O16" s="174"/>
      <c r="P16" s="175"/>
      <c r="Q16" s="175"/>
      <c r="R16" s="176">
        <f t="shared" si="0"/>
        <v>3495.87</v>
      </c>
    </row>
    <row r="17" spans="1:18" s="21" customFormat="1" ht="14.45" customHeight="1" thickTop="1">
      <c r="A17" s="251"/>
      <c r="B17" s="285" t="s">
        <v>2</v>
      </c>
      <c r="C17" s="177" t="s">
        <v>7</v>
      </c>
      <c r="D17" s="212">
        <v>18.32</v>
      </c>
      <c r="E17" s="287">
        <v>28</v>
      </c>
      <c r="F17" s="179"/>
      <c r="G17" s="180"/>
      <c r="H17" s="179"/>
      <c r="I17" s="180"/>
      <c r="J17" s="179"/>
      <c r="K17" s="180"/>
      <c r="L17" s="179"/>
      <c r="M17" s="180"/>
      <c r="N17" s="179"/>
      <c r="O17" s="180"/>
      <c r="P17" s="181"/>
      <c r="Q17" s="181"/>
      <c r="R17" s="165">
        <f>ROUND(D17*$E$17,2)</f>
        <v>512.96</v>
      </c>
    </row>
    <row r="18" spans="1:18" s="21" customFormat="1" ht="14.45" customHeight="1">
      <c r="A18" s="251"/>
      <c r="B18" s="283"/>
      <c r="C18" s="166" t="s">
        <v>8</v>
      </c>
      <c r="D18" s="167">
        <f>ROUND($H$10*0.5,2)</f>
        <v>1.38</v>
      </c>
      <c r="E18" s="286"/>
      <c r="F18" s="182"/>
      <c r="G18" s="183"/>
      <c r="H18" s="182"/>
      <c r="I18" s="183"/>
      <c r="J18" s="182"/>
      <c r="K18" s="183"/>
      <c r="L18" s="182"/>
      <c r="M18" s="183"/>
      <c r="N18" s="182"/>
      <c r="O18" s="183"/>
      <c r="P18" s="184"/>
      <c r="Q18" s="184"/>
      <c r="R18" s="171">
        <f>ROUND(D18*$E$17,2)</f>
        <v>38.64</v>
      </c>
    </row>
    <row r="19" spans="1:18" s="21" customFormat="1" ht="14.45" customHeight="1" thickBot="1">
      <c r="A19" s="251"/>
      <c r="B19" s="284"/>
      <c r="C19" s="172" t="s">
        <v>9</v>
      </c>
      <c r="D19" s="172">
        <f>SUM(D17:D18)</f>
        <v>19.7</v>
      </c>
      <c r="E19" s="278"/>
      <c r="F19" s="173"/>
      <c r="G19" s="174"/>
      <c r="H19" s="173"/>
      <c r="I19" s="174"/>
      <c r="J19" s="173"/>
      <c r="K19" s="174"/>
      <c r="L19" s="173"/>
      <c r="M19" s="174"/>
      <c r="N19" s="173"/>
      <c r="O19" s="174"/>
      <c r="P19" s="175"/>
      <c r="Q19" s="175"/>
      <c r="R19" s="176">
        <f>ROUND(D19*$E$17,2)</f>
        <v>551.6</v>
      </c>
    </row>
    <row r="20" spans="1:18" s="21" customFormat="1" ht="14.45" customHeight="1" thickTop="1">
      <c r="A20" s="251"/>
      <c r="B20" s="275">
        <v>2</v>
      </c>
      <c r="C20" s="161" t="s">
        <v>7</v>
      </c>
      <c r="D20" s="185">
        <f>ROUND(($B$20*$D$12)*4.33*$H$7,2)</f>
        <v>56.29</v>
      </c>
      <c r="E20" s="247">
        <v>141</v>
      </c>
      <c r="F20" s="185">
        <f>ROUND((B20*$F$12)*4.33*$H$7,2)</f>
        <v>112.58</v>
      </c>
      <c r="G20" s="247">
        <v>15</v>
      </c>
      <c r="H20" s="185">
        <f>ROUND((B20*$H$12)*4.33*$H$7,2)</f>
        <v>168.87</v>
      </c>
      <c r="I20" s="247">
        <v>3</v>
      </c>
      <c r="J20" s="185">
        <f>(B20*$J$12)*4.33*$H$7</f>
        <v>225.16</v>
      </c>
      <c r="K20" s="247">
        <v>0</v>
      </c>
      <c r="L20" s="185">
        <f>ROUND((B20*$L$12)*4.33*$H$7,2)</f>
        <v>281.45</v>
      </c>
      <c r="M20" s="247">
        <v>0</v>
      </c>
      <c r="N20" s="185">
        <f>ROUND((B20*$N$12)*4.33*$H$7,2)</f>
        <v>337.74</v>
      </c>
      <c r="O20" s="247">
        <v>0</v>
      </c>
      <c r="P20" s="213">
        <v>19.5</v>
      </c>
      <c r="Q20" s="266">
        <v>1</v>
      </c>
      <c r="R20" s="165">
        <f>ROUND((D20*$E$20)+(F20*$G$20)+(H20*$I$20)+(J20*$K$20)+(L20*$M$20)+(N20*$O$20)+(P20*$Q$20),2)</f>
        <v>10151.700000000001</v>
      </c>
    </row>
    <row r="21" spans="1:18" s="21" customFormat="1" ht="14.45" customHeight="1">
      <c r="A21" s="251"/>
      <c r="B21" s="288"/>
      <c r="C21" s="166" t="s">
        <v>8</v>
      </c>
      <c r="D21" s="167">
        <f>ROUND(($B20*D$12)*4.33*$H$10,2)</f>
        <v>23.82</v>
      </c>
      <c r="E21" s="248"/>
      <c r="F21" s="167">
        <f>ROUND(($B20*F$12)*4.33*$H$10,2)</f>
        <v>47.63</v>
      </c>
      <c r="G21" s="248"/>
      <c r="H21" s="167">
        <f>ROUND(($B20*H$12)*4.33*$H$10,2)</f>
        <v>71.45</v>
      </c>
      <c r="I21" s="248"/>
      <c r="J21" s="167">
        <f>ROUND(($B20*J$12)*4.33*$H$10,2)</f>
        <v>95.26</v>
      </c>
      <c r="K21" s="248"/>
      <c r="L21" s="167">
        <f>ROUND(($B20*L$12)*4.33*$H$10,2)</f>
        <v>119.08</v>
      </c>
      <c r="M21" s="248"/>
      <c r="N21" s="167">
        <f>ROUND(($B20*N$12)*4.33*$H$10,2)</f>
        <v>142.88999999999999</v>
      </c>
      <c r="O21" s="248"/>
      <c r="P21" s="167">
        <f>ROUND($H$10*$B20,2)</f>
        <v>5.5</v>
      </c>
      <c r="Q21" s="267"/>
      <c r="R21" s="171">
        <f t="shared" ref="R21:R22" si="1">ROUND((D21*$E$20)+(F21*$G$20)+(H21*$I$20)+(J21*$K$20)+(L21*$M$20)+(N21*$O$20)+(P21*$Q$20),2)</f>
        <v>4292.92</v>
      </c>
    </row>
    <row r="22" spans="1:18" s="21" customFormat="1" ht="14.45" customHeight="1" thickBot="1">
      <c r="A22" s="251"/>
      <c r="B22" s="276"/>
      <c r="C22" s="172" t="s">
        <v>9</v>
      </c>
      <c r="D22" s="172">
        <f>SUM(D20:D21)</f>
        <v>80.11</v>
      </c>
      <c r="E22" s="249"/>
      <c r="F22" s="172">
        <f>SUM(F20:F21)</f>
        <v>160.21</v>
      </c>
      <c r="G22" s="249"/>
      <c r="H22" s="172">
        <f>SUM(H20:H21)</f>
        <v>240.32</v>
      </c>
      <c r="I22" s="249"/>
      <c r="J22" s="172">
        <f>SUM(J20:J21)</f>
        <v>320.42</v>
      </c>
      <c r="K22" s="249"/>
      <c r="L22" s="172">
        <f>SUM(L20:L21)</f>
        <v>400.53</v>
      </c>
      <c r="M22" s="249"/>
      <c r="N22" s="172">
        <f>SUM(N20:N21)</f>
        <v>480.63</v>
      </c>
      <c r="O22" s="249"/>
      <c r="P22" s="187">
        <f>SUM(P20:P21)</f>
        <v>25</v>
      </c>
      <c r="Q22" s="268"/>
      <c r="R22" s="176">
        <f t="shared" si="1"/>
        <v>14444.62</v>
      </c>
    </row>
    <row r="23" spans="1:18" s="21" customFormat="1" ht="14.45" customHeight="1" thickTop="1">
      <c r="A23" s="251"/>
      <c r="B23" s="275">
        <v>4</v>
      </c>
      <c r="C23" s="161" t="s">
        <v>7</v>
      </c>
      <c r="D23" s="185">
        <f>ROUND(($B23*$D$12)*4.33*$H$7,2)</f>
        <v>112.58</v>
      </c>
      <c r="E23" s="247">
        <v>136</v>
      </c>
      <c r="F23" s="185">
        <f>ROUND(($B23*$F$12)*4.33*$H$7,2)</f>
        <v>225.16</v>
      </c>
      <c r="G23" s="247">
        <v>9</v>
      </c>
      <c r="H23" s="185">
        <f>ROUND(($B23*$H$12)*4.33*$H$7,2)</f>
        <v>337.74</v>
      </c>
      <c r="I23" s="247">
        <v>1</v>
      </c>
      <c r="J23" s="185">
        <f>ROUND((B23*$J$12)*4.33*$H$7,2)</f>
        <v>450.32</v>
      </c>
      <c r="K23" s="247">
        <v>0</v>
      </c>
      <c r="L23" s="185">
        <f>ROUND(($B23*$L$12)*4.33*$H$7,2)</f>
        <v>562.9</v>
      </c>
      <c r="M23" s="247">
        <v>0</v>
      </c>
      <c r="N23" s="185">
        <f>ROUND(($B23*$N$12)*4.33*$H$7,2)</f>
        <v>675.48</v>
      </c>
      <c r="O23" s="247">
        <v>0</v>
      </c>
      <c r="P23" s="213">
        <v>39</v>
      </c>
      <c r="Q23" s="266">
        <v>1</v>
      </c>
      <c r="R23" s="165">
        <f>ROUND((D23*$E$23)+(F23*$G$23)+(H23*$I$23)+(J23*$K$23)+(L23*$M$23)+(N23*$O$23)+(P23*$Q$23),2)</f>
        <v>17714.060000000001</v>
      </c>
    </row>
    <row r="24" spans="1:18" s="21" customFormat="1" ht="14.45" customHeight="1">
      <c r="A24" s="251"/>
      <c r="B24" s="288"/>
      <c r="C24" s="166" t="s">
        <v>8</v>
      </c>
      <c r="D24" s="167">
        <f>ROUND(($B23*D$12)*4.33*$H$10,2)</f>
        <v>47.63</v>
      </c>
      <c r="E24" s="248"/>
      <c r="F24" s="167">
        <f>ROUND(($B23*F$12)*4.33*$H$10,2)</f>
        <v>95.26</v>
      </c>
      <c r="G24" s="248"/>
      <c r="H24" s="167">
        <f>ROUND(($B23*H$12)*4.33*$H$10,2)</f>
        <v>142.88999999999999</v>
      </c>
      <c r="I24" s="248"/>
      <c r="J24" s="167">
        <f>ROUND(($B23*J$12)*4.33*$H$10,2)</f>
        <v>190.52</v>
      </c>
      <c r="K24" s="248"/>
      <c r="L24" s="167">
        <f>ROUND(($B23*L$12)*4.33*$H$10,2)</f>
        <v>238.15</v>
      </c>
      <c r="M24" s="248"/>
      <c r="N24" s="167">
        <f>ROUND(($B23*N$12)*4.33*$H$10,2)</f>
        <v>285.77999999999997</v>
      </c>
      <c r="O24" s="248"/>
      <c r="P24" s="167">
        <f>ROUND($H$10*$B23,2)</f>
        <v>11</v>
      </c>
      <c r="Q24" s="267"/>
      <c r="R24" s="171">
        <f t="shared" ref="R24" si="2">ROUND((D24*$E$23)+(F24*$G$23)+(H24*$I$23)+(J24*$K$23)+(L24*$M$23)+(N24*$O$23)+(P24*$Q$23),2)</f>
        <v>7488.91</v>
      </c>
    </row>
    <row r="25" spans="1:18" s="21" customFormat="1" ht="14.45" customHeight="1" thickBot="1">
      <c r="A25" s="251"/>
      <c r="B25" s="276"/>
      <c r="C25" s="172" t="s">
        <v>9</v>
      </c>
      <c r="D25" s="172">
        <f>SUM(D23:D24)</f>
        <v>160.21</v>
      </c>
      <c r="E25" s="249"/>
      <c r="F25" s="172">
        <f>SUM(F23:F24)</f>
        <v>320.42</v>
      </c>
      <c r="G25" s="249"/>
      <c r="H25" s="172">
        <f>SUM(H23:H24)</f>
        <v>480.63</v>
      </c>
      <c r="I25" s="249"/>
      <c r="J25" s="172">
        <f>SUM(J23:J24)</f>
        <v>640.84</v>
      </c>
      <c r="K25" s="249"/>
      <c r="L25" s="172">
        <f>SUM(L23:L24)</f>
        <v>801.05</v>
      </c>
      <c r="M25" s="249"/>
      <c r="N25" s="172">
        <f>SUM(N23:N24)</f>
        <v>961.26</v>
      </c>
      <c r="O25" s="249"/>
      <c r="P25" s="187">
        <f>SUM(P23:P24)</f>
        <v>50</v>
      </c>
      <c r="Q25" s="268"/>
      <c r="R25" s="176">
        <f>ROUND((D25*$E$23)+(F25*$G$23)+(H25*$I$23)+(J25*$K$23)+(L25*$M$23)+(N25*$O$23)+(P25*$Q$23),2)</f>
        <v>25202.97</v>
      </c>
    </row>
    <row r="26" spans="1:18" s="21" customFormat="1" ht="14.45" customHeight="1" thickTop="1">
      <c r="A26" s="251"/>
      <c r="B26" s="275">
        <v>6</v>
      </c>
      <c r="C26" s="161" t="s">
        <v>7</v>
      </c>
      <c r="D26" s="185">
        <f>ROUND(($B26*$D$12)*4.33*$H$7,2)</f>
        <v>168.87</v>
      </c>
      <c r="E26" s="247">
        <v>66</v>
      </c>
      <c r="F26" s="185">
        <f>ROUND(($B26*$F$12)*4.33*$H$7,2)</f>
        <v>337.74</v>
      </c>
      <c r="G26" s="247">
        <v>6</v>
      </c>
      <c r="H26" s="185">
        <f>ROUND(($B26*$H$12)*4.33*$H$7,2)</f>
        <v>506.61</v>
      </c>
      <c r="I26" s="247">
        <v>4</v>
      </c>
      <c r="J26" s="185">
        <f>ROUND(($B26*$J$12)*4.33*$H$7,2)</f>
        <v>675.48</v>
      </c>
      <c r="K26" s="247">
        <v>0</v>
      </c>
      <c r="L26" s="185">
        <f>ROUND(($B26*$L$12)*4.33*$H$7,2)</f>
        <v>844.35</v>
      </c>
      <c r="M26" s="247">
        <v>1</v>
      </c>
      <c r="N26" s="185">
        <f>ROUND(($B26*$N$12)*4.33*$H$7,2)</f>
        <v>1013.22</v>
      </c>
      <c r="O26" s="247">
        <v>0</v>
      </c>
      <c r="P26" s="213">
        <v>58.5</v>
      </c>
      <c r="Q26" s="266">
        <v>1</v>
      </c>
      <c r="R26" s="165">
        <f>ROUND((D26*$E$26)+(F26*$G$26)+(H26*$I$26)+(J26*$K$26)+(L26*$M$26)+(N26*$O$26)+(P26*Q26),2)</f>
        <v>16101.15</v>
      </c>
    </row>
    <row r="27" spans="1:18" s="21" customFormat="1" ht="14.45" customHeight="1">
      <c r="A27" s="251"/>
      <c r="B27" s="288"/>
      <c r="C27" s="166" t="s">
        <v>8</v>
      </c>
      <c r="D27" s="167">
        <f>ROUND(($B26*D$12)*4.33*$H$10,2)</f>
        <v>71.45</v>
      </c>
      <c r="E27" s="248"/>
      <c r="F27" s="167">
        <f>ROUND(($B26*F$12)*4.33*$H$10,2)</f>
        <v>142.88999999999999</v>
      </c>
      <c r="G27" s="248"/>
      <c r="H27" s="167">
        <f>ROUND(($B26*H$12)*4.33*$H$10,2)</f>
        <v>214.34</v>
      </c>
      <c r="I27" s="248"/>
      <c r="J27" s="167">
        <f>ROUND(($B26*J$12)*4.33*$H$10,2)</f>
        <v>285.77999999999997</v>
      </c>
      <c r="K27" s="248"/>
      <c r="L27" s="167">
        <f>ROUND(($B26*L$12)*4.33*$H$10,2)</f>
        <v>357.23</v>
      </c>
      <c r="M27" s="248"/>
      <c r="N27" s="167">
        <f>ROUND(($B26*N$12)*4.33*$H$10,2)</f>
        <v>428.67</v>
      </c>
      <c r="O27" s="248"/>
      <c r="P27" s="167">
        <f>ROUND($H$10*$B26,2)</f>
        <v>16.5</v>
      </c>
      <c r="Q27" s="267"/>
      <c r="R27" s="171">
        <f>ROUND((D27*$E$26)+(F27*$G$26)+(H27*$I$26)+(J27*$K$26)+(L27*$M$26)+(N27*$O$26)+(P27*$Q$26),2)</f>
        <v>6804.13</v>
      </c>
    </row>
    <row r="28" spans="1:18" s="21" customFormat="1" ht="14.45" customHeight="1" thickBot="1">
      <c r="A28" s="251"/>
      <c r="B28" s="276"/>
      <c r="C28" s="172" t="s">
        <v>9</v>
      </c>
      <c r="D28" s="172">
        <f>SUM(D26:D27)</f>
        <v>240.32</v>
      </c>
      <c r="E28" s="249"/>
      <c r="F28" s="172">
        <f>SUM(F26:F27)</f>
        <v>480.63</v>
      </c>
      <c r="G28" s="249"/>
      <c r="H28" s="172">
        <f>SUM(H26:H27)</f>
        <v>720.95</v>
      </c>
      <c r="I28" s="249"/>
      <c r="J28" s="172">
        <f>SUM(J26:J27)</f>
        <v>961.26</v>
      </c>
      <c r="K28" s="249"/>
      <c r="L28" s="172">
        <f>SUM(L26:L27)</f>
        <v>1201.58</v>
      </c>
      <c r="M28" s="249"/>
      <c r="N28" s="172">
        <f>SUM(N26:N27)</f>
        <v>1441.89</v>
      </c>
      <c r="O28" s="249"/>
      <c r="P28" s="187">
        <f>SUM(P26:P27)</f>
        <v>75</v>
      </c>
      <c r="Q28" s="268"/>
      <c r="R28" s="171">
        <f>ROUND((D28*$E$26)+(F28*$G$26)+(H28*$I$26)+(J28*$K$26)+(L28*$M$26)+(N28*$O$26)+(P28*$Q$26),2)</f>
        <v>22905.279999999999</v>
      </c>
    </row>
    <row r="29" spans="1:18" s="21" customFormat="1" ht="14.45" customHeight="1" thickTop="1">
      <c r="A29" s="251"/>
      <c r="B29" s="273">
        <v>8</v>
      </c>
      <c r="C29" s="161" t="s">
        <v>7</v>
      </c>
      <c r="D29" s="185">
        <f>($B29*$D$12)*4.33*$H$7</f>
        <v>225.16</v>
      </c>
      <c r="E29" s="247">
        <v>75</v>
      </c>
      <c r="F29" s="185">
        <f>ROUND(($B29*$F$12)*4.33*$H$7,2)</f>
        <v>450.32</v>
      </c>
      <c r="G29" s="247">
        <v>40</v>
      </c>
      <c r="H29" s="185">
        <f>ROUND(($B29*$H$12)*4.33*$H$7,2)</f>
        <v>675.48</v>
      </c>
      <c r="I29" s="247">
        <v>0</v>
      </c>
      <c r="J29" s="185">
        <f>ROUND(($B29*$J$12)*4.33*$H$7,2)</f>
        <v>900.64</v>
      </c>
      <c r="K29" s="247">
        <v>0</v>
      </c>
      <c r="L29" s="185">
        <f>ROUND(($B29*$L$12)*4.33*$H$7,2)</f>
        <v>1125.8</v>
      </c>
      <c r="M29" s="247">
        <v>0</v>
      </c>
      <c r="N29" s="185">
        <f>($B29*$N$12)*4.33*$H$7</f>
        <v>1350.96</v>
      </c>
      <c r="O29" s="247">
        <v>0</v>
      </c>
      <c r="P29" s="213">
        <v>78</v>
      </c>
      <c r="Q29" s="266">
        <v>1</v>
      </c>
      <c r="R29" s="165">
        <f>ROUND((D29*$E$29)+(F29*$G$29)+(H29*$I$29)+(J29*$K$29)+(L29*$M$29)+(N29*$O$29)+(P29*$Q$29),2)</f>
        <v>34977.800000000003</v>
      </c>
    </row>
    <row r="30" spans="1:18" s="21" customFormat="1" ht="14.45" customHeight="1">
      <c r="A30" s="251"/>
      <c r="B30" s="274"/>
      <c r="C30" s="166" t="s">
        <v>8</v>
      </c>
      <c r="D30" s="167">
        <f>ROUND(($B29*D$12)*4.33*$H$10,2)</f>
        <v>95.26</v>
      </c>
      <c r="E30" s="248"/>
      <c r="F30" s="167">
        <f>ROUND(($B29*F$12)*4.33*$H$10,2)</f>
        <v>190.52</v>
      </c>
      <c r="G30" s="248"/>
      <c r="H30" s="167">
        <f>ROUND(($B29*H$12)*4.33*$H$10,2)</f>
        <v>285.77999999999997</v>
      </c>
      <c r="I30" s="248"/>
      <c r="J30" s="167">
        <f>ROUND(($B29*J$12)*4.33*$H$10,2)</f>
        <v>381.04</v>
      </c>
      <c r="K30" s="248"/>
      <c r="L30" s="167">
        <f>ROUND(($B29*L$12)*4.33*$H$10,2)</f>
        <v>476.3</v>
      </c>
      <c r="M30" s="248"/>
      <c r="N30" s="167">
        <f>ROUND(($B29*N$12)*4.33*$H$10,2)</f>
        <v>571.55999999999995</v>
      </c>
      <c r="O30" s="248"/>
      <c r="P30" s="167">
        <f>ROUND($H$10*$B29,2)</f>
        <v>22</v>
      </c>
      <c r="Q30" s="267"/>
      <c r="R30" s="171">
        <f t="shared" ref="R30:R31" si="3">ROUND((D30*$E$29)+(F30*$G$29)+(H30*$I$29)+(J30*$K$29)+(L30*$M$29)+(N30*$O$29)+(P30*$Q$29),2)</f>
        <v>14787.3</v>
      </c>
    </row>
    <row r="31" spans="1:18" s="21" customFormat="1" ht="14.45" customHeight="1" thickBot="1">
      <c r="A31" s="252"/>
      <c r="B31" s="289"/>
      <c r="C31" s="172" t="s">
        <v>9</v>
      </c>
      <c r="D31" s="172">
        <f>SUM(D29:D30)</f>
        <v>320.42</v>
      </c>
      <c r="E31" s="249"/>
      <c r="F31" s="172">
        <f>SUM(F29:F30)</f>
        <v>640.84</v>
      </c>
      <c r="G31" s="249"/>
      <c r="H31" s="172">
        <f>SUM(H29:H30)</f>
        <v>961.26</v>
      </c>
      <c r="I31" s="249"/>
      <c r="J31" s="172">
        <f>SUM(J29:J30)</f>
        <v>1281.68</v>
      </c>
      <c r="K31" s="249"/>
      <c r="L31" s="172">
        <f>SUM(L29:L30)</f>
        <v>1602.1</v>
      </c>
      <c r="M31" s="249"/>
      <c r="N31" s="172">
        <f>SUM(N29:N30)</f>
        <v>1922.52</v>
      </c>
      <c r="O31" s="249"/>
      <c r="P31" s="187">
        <f>SUM(P29:P30)</f>
        <v>100</v>
      </c>
      <c r="Q31" s="268"/>
      <c r="R31" s="176">
        <f t="shared" si="3"/>
        <v>49765.1</v>
      </c>
    </row>
    <row r="32" spans="1:18" s="21" customFormat="1" ht="14.45" customHeight="1" thickTop="1" thickBot="1">
      <c r="A32" s="133"/>
      <c r="B32" s="258" t="s">
        <v>55</v>
      </c>
      <c r="C32" s="259"/>
      <c r="D32" s="259"/>
      <c r="E32" s="259"/>
      <c r="F32" s="259"/>
      <c r="G32" s="259"/>
      <c r="H32" s="259"/>
      <c r="I32" s="259"/>
      <c r="J32" s="259"/>
      <c r="K32" s="259"/>
      <c r="L32" s="259"/>
      <c r="M32" s="259"/>
      <c r="N32" s="259"/>
      <c r="O32" s="259"/>
      <c r="P32" s="259"/>
      <c r="Q32" s="188"/>
      <c r="R32" s="189">
        <f>ROUND(R16+R19+R22+R25+R28+R31,2)</f>
        <v>116365.44</v>
      </c>
    </row>
    <row r="33" spans="1:22" s="21" customFormat="1" ht="14.45" customHeight="1" thickTop="1" thickBot="1">
      <c r="A33" s="133"/>
      <c r="B33" s="134"/>
      <c r="C33" s="134"/>
      <c r="D33" s="134"/>
      <c r="E33" s="134"/>
      <c r="F33" s="134"/>
      <c r="G33" s="134"/>
      <c r="H33" s="134"/>
      <c r="I33" s="134"/>
      <c r="J33" s="134"/>
      <c r="K33" s="134"/>
      <c r="L33" s="134"/>
      <c r="M33" s="134"/>
      <c r="N33" s="134"/>
      <c r="O33" s="134"/>
      <c r="P33" s="134"/>
      <c r="Q33" s="134"/>
      <c r="R33" s="135"/>
    </row>
    <row r="34" spans="1:22" s="21" customFormat="1" ht="46.15" customHeight="1" thickTop="1" thickBot="1">
      <c r="A34" s="133"/>
      <c r="B34" s="190" t="s">
        <v>85</v>
      </c>
      <c r="C34" s="191" t="s">
        <v>78</v>
      </c>
      <c r="D34" s="191" t="s">
        <v>79</v>
      </c>
      <c r="E34" s="191" t="s">
        <v>80</v>
      </c>
      <c r="F34" s="192"/>
      <c r="G34" s="193"/>
      <c r="H34" s="193"/>
      <c r="I34" s="193"/>
      <c r="J34" s="193"/>
      <c r="K34" s="193"/>
      <c r="L34" s="193"/>
      <c r="M34" s="193"/>
      <c r="N34" s="193"/>
      <c r="O34" s="193"/>
      <c r="P34" s="193"/>
      <c r="Q34" s="194"/>
      <c r="R34" s="195" t="s">
        <v>81</v>
      </c>
    </row>
    <row r="35" spans="1:22" s="21" customFormat="1" ht="14.45" customHeight="1" thickTop="1">
      <c r="A35" s="255" t="s">
        <v>27</v>
      </c>
      <c r="B35" s="273">
        <v>20</v>
      </c>
      <c r="C35" s="260">
        <v>0</v>
      </c>
      <c r="D35" s="302">
        <v>300</v>
      </c>
      <c r="E35" s="247">
        <v>1</v>
      </c>
      <c r="F35" s="245"/>
      <c r="G35" s="245"/>
      <c r="H35" s="245"/>
      <c r="I35" s="245"/>
      <c r="J35" s="245"/>
      <c r="K35" s="245"/>
      <c r="L35" s="245"/>
      <c r="M35" s="245"/>
      <c r="N35" s="245"/>
      <c r="O35" s="245"/>
      <c r="P35" s="245"/>
      <c r="Q35" s="196"/>
      <c r="R35" s="264">
        <f>ROUND(C35*D35*E35,2)</f>
        <v>0</v>
      </c>
    </row>
    <row r="36" spans="1:22" ht="14.45" customHeight="1" thickBot="1">
      <c r="A36" s="256"/>
      <c r="B36" s="274"/>
      <c r="C36" s="261"/>
      <c r="D36" s="303"/>
      <c r="E36" s="248"/>
      <c r="F36" s="246"/>
      <c r="G36" s="246"/>
      <c r="H36" s="246"/>
      <c r="I36" s="246"/>
      <c r="J36" s="246"/>
      <c r="K36" s="246"/>
      <c r="L36" s="246"/>
      <c r="M36" s="246"/>
      <c r="N36" s="246"/>
      <c r="O36" s="246"/>
      <c r="P36" s="246"/>
      <c r="Q36" s="197"/>
      <c r="R36" s="265"/>
      <c r="S36" s="14"/>
      <c r="T36" s="14"/>
      <c r="U36" s="14"/>
    </row>
    <row r="37" spans="1:22" ht="16.5" thickTop="1">
      <c r="A37" s="256"/>
      <c r="B37" s="273">
        <v>30</v>
      </c>
      <c r="C37" s="260">
        <v>10</v>
      </c>
      <c r="D37" s="302">
        <v>300</v>
      </c>
      <c r="E37" s="247">
        <v>1</v>
      </c>
      <c r="F37" s="245"/>
      <c r="G37" s="245"/>
      <c r="H37" s="245"/>
      <c r="I37" s="245"/>
      <c r="J37" s="245"/>
      <c r="K37" s="245"/>
      <c r="L37" s="245"/>
      <c r="M37" s="245"/>
      <c r="N37" s="245"/>
      <c r="O37" s="245"/>
      <c r="P37" s="245"/>
      <c r="Q37" s="196"/>
      <c r="R37" s="264">
        <f t="shared" ref="R37" si="4">ROUND(C37*D37*E37,2)</f>
        <v>3000</v>
      </c>
      <c r="S37" s="17"/>
      <c r="T37" s="18"/>
      <c r="U37" s="13"/>
      <c r="V37" s="17"/>
    </row>
    <row r="38" spans="1:22" ht="16.5" thickBot="1">
      <c r="A38" s="256"/>
      <c r="B38" s="274"/>
      <c r="C38" s="261"/>
      <c r="D38" s="303"/>
      <c r="E38" s="248"/>
      <c r="F38" s="246"/>
      <c r="G38" s="246"/>
      <c r="H38" s="246"/>
      <c r="I38" s="246"/>
      <c r="J38" s="246"/>
      <c r="K38" s="246"/>
      <c r="L38" s="246"/>
      <c r="M38" s="246"/>
      <c r="N38" s="246"/>
      <c r="O38" s="246"/>
      <c r="P38" s="246"/>
      <c r="Q38" s="197"/>
      <c r="R38" s="265"/>
      <c r="S38" s="17"/>
      <c r="T38" s="18"/>
      <c r="U38" s="13"/>
      <c r="V38" s="17"/>
    </row>
    <row r="39" spans="1:22" ht="16.5" thickTop="1">
      <c r="A39" s="256"/>
      <c r="B39" s="275">
        <v>40</v>
      </c>
      <c r="C39" s="260">
        <v>7</v>
      </c>
      <c r="D39" s="302">
        <v>300</v>
      </c>
      <c r="E39" s="277">
        <v>1</v>
      </c>
      <c r="F39" s="245"/>
      <c r="G39" s="245"/>
      <c r="H39" s="245"/>
      <c r="I39" s="245"/>
      <c r="J39" s="245"/>
      <c r="K39" s="245"/>
      <c r="L39" s="245"/>
      <c r="M39" s="245"/>
      <c r="N39" s="245"/>
      <c r="O39" s="245"/>
      <c r="P39" s="245"/>
      <c r="Q39" s="196"/>
      <c r="R39" s="264">
        <f t="shared" ref="R39" si="5">ROUND(C39*D39*E39,2)</f>
        <v>2100</v>
      </c>
      <c r="S39" s="17"/>
      <c r="T39" s="18"/>
      <c r="U39" s="13"/>
      <c r="V39" s="17"/>
    </row>
    <row r="40" spans="1:22" ht="16.5" thickBot="1">
      <c r="A40" s="257"/>
      <c r="B40" s="276"/>
      <c r="C40" s="261"/>
      <c r="D40" s="303"/>
      <c r="E40" s="278"/>
      <c r="F40" s="246"/>
      <c r="G40" s="246"/>
      <c r="H40" s="246"/>
      <c r="I40" s="246"/>
      <c r="J40" s="246"/>
      <c r="K40" s="246"/>
      <c r="L40" s="246"/>
      <c r="M40" s="246"/>
      <c r="N40" s="246"/>
      <c r="O40" s="246"/>
      <c r="P40" s="246"/>
      <c r="Q40" s="197"/>
      <c r="R40" s="265"/>
      <c r="S40" s="17"/>
      <c r="T40" s="18"/>
      <c r="U40" s="13"/>
      <c r="V40" s="17"/>
    </row>
    <row r="41" spans="1:22" ht="17.25" thickTop="1" thickBot="1">
      <c r="A41" s="136"/>
      <c r="B41" s="258" t="s">
        <v>55</v>
      </c>
      <c r="C41" s="259"/>
      <c r="D41" s="259"/>
      <c r="E41" s="259"/>
      <c r="F41" s="259"/>
      <c r="G41" s="259"/>
      <c r="H41" s="259"/>
      <c r="I41" s="259"/>
      <c r="J41" s="259"/>
      <c r="K41" s="259"/>
      <c r="L41" s="259"/>
      <c r="M41" s="259"/>
      <c r="N41" s="259"/>
      <c r="O41" s="259"/>
      <c r="P41" s="290"/>
      <c r="Q41" s="198"/>
      <c r="R41" s="199">
        <f>SUM(R35:R40)</f>
        <v>5100</v>
      </c>
      <c r="S41" s="17"/>
      <c r="T41" s="18"/>
      <c r="U41" s="13"/>
      <c r="V41" s="17"/>
    </row>
    <row r="42" spans="1:22" ht="17.25" thickTop="1" thickBot="1">
      <c r="A42" s="136"/>
      <c r="B42" s="200"/>
      <c r="C42" s="200"/>
      <c r="D42" s="200"/>
      <c r="E42" s="200"/>
      <c r="F42" s="200"/>
      <c r="G42" s="200"/>
      <c r="H42" s="200"/>
      <c r="I42" s="200"/>
      <c r="J42" s="200"/>
      <c r="K42" s="200"/>
      <c r="L42" s="200"/>
      <c r="M42" s="200"/>
      <c r="N42" s="200"/>
      <c r="O42" s="200"/>
      <c r="P42" s="200"/>
      <c r="Q42" s="200"/>
      <c r="R42" s="201"/>
      <c r="S42" s="17"/>
      <c r="T42" s="18"/>
      <c r="U42" s="13"/>
      <c r="V42" s="17"/>
    </row>
    <row r="43" spans="1:22" ht="17.25" thickTop="1" thickBot="1">
      <c r="A43" s="128"/>
      <c r="B43" s="202" t="s">
        <v>0</v>
      </c>
      <c r="C43" s="203"/>
      <c r="D43" s="204"/>
      <c r="E43" s="204"/>
      <c r="F43" s="204"/>
      <c r="G43" s="204"/>
      <c r="H43" s="204"/>
      <c r="I43" s="204"/>
      <c r="J43" s="204"/>
      <c r="K43" s="204"/>
      <c r="L43" s="204"/>
      <c r="M43" s="204"/>
      <c r="N43" s="204"/>
      <c r="O43" s="204"/>
      <c r="P43" s="204"/>
      <c r="Q43" s="204"/>
      <c r="R43" s="205">
        <f>R32+R41</f>
        <v>121465.44</v>
      </c>
      <c r="S43" s="17"/>
      <c r="T43" s="18"/>
      <c r="U43" s="13"/>
      <c r="V43" s="17"/>
    </row>
    <row r="44" spans="1:22" ht="16.5" thickBot="1">
      <c r="A44" s="128"/>
      <c r="B44" s="206" t="s">
        <v>5</v>
      </c>
      <c r="C44" s="206"/>
      <c r="D44" s="207"/>
      <c r="E44" s="207"/>
      <c r="F44" s="207"/>
      <c r="G44" s="207"/>
      <c r="H44" s="207"/>
      <c r="I44" s="207"/>
      <c r="J44" s="207"/>
      <c r="K44" s="207"/>
      <c r="L44" s="207"/>
      <c r="M44" s="207"/>
      <c r="N44" s="207"/>
      <c r="O44" s="207"/>
      <c r="P44" s="207"/>
      <c r="Q44" s="207"/>
      <c r="R44" s="208">
        <f>ROUND(R43*12,2)</f>
        <v>1457585.28</v>
      </c>
      <c r="S44" s="17"/>
      <c r="T44" s="18"/>
      <c r="U44" s="13"/>
      <c r="V44" s="17"/>
    </row>
    <row r="45" spans="1:22" ht="15.75" thickTop="1">
      <c r="A45" s="128"/>
      <c r="B45" s="281"/>
      <c r="C45" s="281"/>
      <c r="D45" s="281"/>
      <c r="E45" s="281"/>
      <c r="F45" s="281"/>
      <c r="G45" s="281"/>
      <c r="H45" s="281"/>
      <c r="I45" s="146"/>
      <c r="J45" s="146"/>
      <c r="K45" s="146"/>
      <c r="L45" s="146"/>
      <c r="M45" s="146"/>
      <c r="N45" s="146"/>
      <c r="O45" s="146"/>
      <c r="P45" s="146"/>
      <c r="Q45" s="138"/>
      <c r="R45" s="126"/>
    </row>
    <row r="46" spans="1:22">
      <c r="A46" s="128"/>
      <c r="B46" s="129"/>
      <c r="C46" s="125"/>
      <c r="D46" s="125"/>
      <c r="E46" s="126"/>
      <c r="F46" s="125"/>
      <c r="G46" s="126"/>
      <c r="H46" s="125"/>
      <c r="I46" s="126"/>
      <c r="J46" s="125"/>
      <c r="K46" s="126"/>
      <c r="L46" s="125"/>
      <c r="M46" s="126"/>
      <c r="N46" s="126"/>
      <c r="O46" s="126"/>
      <c r="P46" s="125"/>
      <c r="Q46" s="125"/>
      <c r="R46" s="126"/>
    </row>
    <row r="47" spans="1:22">
      <c r="A47" s="128"/>
      <c r="B47" s="129"/>
      <c r="C47" s="125"/>
      <c r="D47" s="125"/>
      <c r="E47" s="126"/>
      <c r="F47" s="125"/>
      <c r="G47" s="126"/>
      <c r="H47" s="125"/>
      <c r="I47" s="126"/>
      <c r="J47" s="125"/>
      <c r="K47" s="126"/>
      <c r="L47" s="125"/>
      <c r="M47" s="126"/>
      <c r="N47" s="126"/>
      <c r="O47" s="126"/>
      <c r="P47" s="125"/>
      <c r="Q47" s="125"/>
      <c r="R47" s="126"/>
    </row>
    <row r="48" spans="1:22">
      <c r="A48" s="128"/>
      <c r="B48" s="129"/>
      <c r="C48" s="125"/>
      <c r="D48" s="125"/>
      <c r="E48" s="126"/>
      <c r="F48" s="125"/>
      <c r="G48" s="126"/>
      <c r="H48" s="125"/>
      <c r="I48" s="126"/>
      <c r="J48" s="125"/>
      <c r="K48" s="126"/>
      <c r="L48" s="125"/>
      <c r="M48" s="126"/>
      <c r="N48" s="126"/>
      <c r="O48" s="126"/>
      <c r="P48" s="125"/>
      <c r="Q48" s="125"/>
      <c r="R48" s="126"/>
    </row>
    <row r="49" spans="1:18">
      <c r="A49" s="128"/>
      <c r="B49" s="129"/>
      <c r="C49" s="125"/>
      <c r="D49" s="125"/>
      <c r="E49" s="126"/>
      <c r="F49" s="125"/>
      <c r="G49" s="126"/>
      <c r="H49" s="125"/>
      <c r="I49" s="126"/>
      <c r="J49" s="125"/>
      <c r="K49" s="126"/>
      <c r="L49" s="125"/>
      <c r="M49" s="126"/>
      <c r="N49" s="126"/>
      <c r="O49" s="126"/>
      <c r="P49" s="125"/>
      <c r="Q49" s="125"/>
      <c r="R49" s="126"/>
    </row>
    <row r="50" spans="1:18">
      <c r="A50" s="128"/>
      <c r="B50" s="129"/>
      <c r="C50" s="125"/>
      <c r="D50" s="125"/>
      <c r="E50" s="126"/>
      <c r="F50" s="125"/>
      <c r="G50" s="126"/>
      <c r="H50" s="125"/>
      <c r="I50" s="126"/>
      <c r="J50" s="125"/>
      <c r="K50" s="126"/>
      <c r="L50" s="125"/>
      <c r="M50" s="126"/>
      <c r="N50" s="126"/>
      <c r="O50" s="126"/>
      <c r="P50" s="125"/>
      <c r="Q50" s="125"/>
      <c r="R50" s="126"/>
    </row>
  </sheetData>
  <sheetProtection password="CA9B" sheet="1" objects="1" scenarios="1" selectLockedCells="1"/>
  <mergeCells count="109">
    <mergeCell ref="B12:C12"/>
    <mergeCell ref="D12:E12"/>
    <mergeCell ref="F12:G12"/>
    <mergeCell ref="H12:I12"/>
    <mergeCell ref="A1:P1"/>
    <mergeCell ref="A2:P2"/>
    <mergeCell ref="H3:L3"/>
    <mergeCell ref="B5:R5"/>
    <mergeCell ref="H6:I6"/>
    <mergeCell ref="H7:I7"/>
    <mergeCell ref="J12:K12"/>
    <mergeCell ref="L12:M12"/>
    <mergeCell ref="N12:O12"/>
    <mergeCell ref="P12:P13"/>
    <mergeCell ref="Q12:Q13"/>
    <mergeCell ref="R12:R13"/>
    <mergeCell ref="H8:I8"/>
    <mergeCell ref="H9:I9"/>
    <mergeCell ref="H10:I10"/>
    <mergeCell ref="A14:A31"/>
    <mergeCell ref="B14:B16"/>
    <mergeCell ref="E14:E16"/>
    <mergeCell ref="G14:G16"/>
    <mergeCell ref="B17:B19"/>
    <mergeCell ref="E17:E19"/>
    <mergeCell ref="B20:B22"/>
    <mergeCell ref="E20:E22"/>
    <mergeCell ref="G20:G22"/>
    <mergeCell ref="B26:B28"/>
    <mergeCell ref="E26:E28"/>
    <mergeCell ref="G26:G28"/>
    <mergeCell ref="I20:I22"/>
    <mergeCell ref="K20:K22"/>
    <mergeCell ref="M20:M22"/>
    <mergeCell ref="O20:O22"/>
    <mergeCell ref="Q20:Q22"/>
    <mergeCell ref="B23:B25"/>
    <mergeCell ref="E23:E25"/>
    <mergeCell ref="G23:G25"/>
    <mergeCell ref="I23:I25"/>
    <mergeCell ref="K23:K25"/>
    <mergeCell ref="M23:M25"/>
    <mergeCell ref="O23:O25"/>
    <mergeCell ref="Q23:Q25"/>
    <mergeCell ref="I26:I28"/>
    <mergeCell ref="K26:K28"/>
    <mergeCell ref="M26:M28"/>
    <mergeCell ref="O26:O28"/>
    <mergeCell ref="Q26:Q28"/>
    <mergeCell ref="B29:B31"/>
    <mergeCell ref="E29:E31"/>
    <mergeCell ref="G29:G31"/>
    <mergeCell ref="I29:I31"/>
    <mergeCell ref="K29:K31"/>
    <mergeCell ref="M29:M31"/>
    <mergeCell ref="O29:O31"/>
    <mergeCell ref="Q29:Q31"/>
    <mergeCell ref="B32:P32"/>
    <mergeCell ref="A35:A40"/>
    <mergeCell ref="B35:B36"/>
    <mergeCell ref="C35:C36"/>
    <mergeCell ref="D35:D36"/>
    <mergeCell ref="E35:E36"/>
    <mergeCell ref="F35:F36"/>
    <mergeCell ref="G35:G36"/>
    <mergeCell ref="H35:H36"/>
    <mergeCell ref="I35:I36"/>
    <mergeCell ref="P35:P36"/>
    <mergeCell ref="B39:B40"/>
    <mergeCell ref="C39:C40"/>
    <mergeCell ref="D39:D40"/>
    <mergeCell ref="E39:E40"/>
    <mergeCell ref="F39:F40"/>
    <mergeCell ref="G39:G40"/>
    <mergeCell ref="H39:H40"/>
    <mergeCell ref="I39:I40"/>
    <mergeCell ref="P39:P40"/>
    <mergeCell ref="R35:R36"/>
    <mergeCell ref="B37:B38"/>
    <mergeCell ref="C37:C38"/>
    <mergeCell ref="D37:D38"/>
    <mergeCell ref="E37:E38"/>
    <mergeCell ref="F37:F38"/>
    <mergeCell ref="G37:G38"/>
    <mergeCell ref="H37:H38"/>
    <mergeCell ref="I37:I38"/>
    <mergeCell ref="J35:J36"/>
    <mergeCell ref="K35:K36"/>
    <mergeCell ref="L35:L36"/>
    <mergeCell ref="M35:M36"/>
    <mergeCell ref="N35:N36"/>
    <mergeCell ref="O35:O36"/>
    <mergeCell ref="P37:P38"/>
    <mergeCell ref="R37:R38"/>
    <mergeCell ref="J37:J38"/>
    <mergeCell ref="K37:K38"/>
    <mergeCell ref="L37:L38"/>
    <mergeCell ref="M37:M38"/>
    <mergeCell ref="N37:N38"/>
    <mergeCell ref="O37:O38"/>
    <mergeCell ref="R39:R40"/>
    <mergeCell ref="B41:P41"/>
    <mergeCell ref="B45:H45"/>
    <mergeCell ref="J39:J40"/>
    <mergeCell ref="K39:K40"/>
    <mergeCell ref="L39:L40"/>
    <mergeCell ref="M39:M40"/>
    <mergeCell ref="N39:N40"/>
    <mergeCell ref="O39:O40"/>
  </mergeCells>
  <printOptions horizontalCentered="1"/>
  <pageMargins left="0.5" right="0.5" top="0.5" bottom="0.34" header="0.25" footer="0.5"/>
  <pageSetup scale="58" orientation="landscape" r:id="rId1"/>
  <headerFooter>
    <oddHeader xml:space="preserve">&amp;LTitle:  Invitation to Bid for Solid Waste Collection Services
Bid Number:  BC-01-23-13-20
Opening Date:  January 23, 2013 at 2:00 p.m.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7"/>
  <sheetViews>
    <sheetView view="pageLayout" zoomScaleNormal="100" workbookViewId="0">
      <selection activeCell="G16" sqref="G16"/>
    </sheetView>
  </sheetViews>
  <sheetFormatPr defaultColWidth="9.140625" defaultRowHeight="12.75"/>
  <cols>
    <col min="1" max="1" width="7.85546875" style="30" customWidth="1"/>
    <col min="2" max="2" width="5.28515625" style="30" customWidth="1"/>
    <col min="3" max="3" width="17.28515625" style="30" customWidth="1"/>
    <col min="4" max="4" width="11.7109375" style="30" customWidth="1"/>
    <col min="5" max="5" width="11.85546875" style="30" customWidth="1"/>
    <col min="6" max="6" width="14" style="30" customWidth="1"/>
    <col min="7" max="7" width="14.7109375" style="30" customWidth="1"/>
    <col min="8" max="16384" width="9.140625" style="30"/>
  </cols>
  <sheetData>
    <row r="1" spans="1:9" s="1" customFormat="1" ht="28.9" customHeight="1">
      <c r="A1" s="25"/>
      <c r="B1" s="72"/>
      <c r="C1" s="72"/>
      <c r="D1" s="72"/>
      <c r="E1" s="72"/>
      <c r="F1" s="72"/>
      <c r="G1" s="72"/>
      <c r="H1" s="72"/>
      <c r="I1" s="58"/>
    </row>
    <row r="2" spans="1:9" s="1" customFormat="1" ht="28.9" customHeight="1">
      <c r="A2" s="215" t="s">
        <v>77</v>
      </c>
      <c r="B2" s="215"/>
      <c r="C2" s="215"/>
      <c r="D2" s="215"/>
      <c r="E2" s="215"/>
      <c r="F2" s="215"/>
      <c r="G2" s="215"/>
      <c r="H2" s="215"/>
    </row>
    <row r="3" spans="1:9" s="1" customFormat="1" ht="19.899999999999999" customHeight="1">
      <c r="A3" s="215" t="s">
        <v>44</v>
      </c>
      <c r="B3" s="215"/>
      <c r="C3" s="215"/>
      <c r="D3" s="215"/>
      <c r="E3" s="215"/>
      <c r="F3" s="215"/>
      <c r="G3" s="215"/>
      <c r="H3" s="215"/>
    </row>
    <row r="4" spans="1:9" s="25" customFormat="1" ht="15.75">
      <c r="B4" s="32"/>
      <c r="C4" s="32" t="s">
        <v>28</v>
      </c>
      <c r="D4" s="308"/>
      <c r="E4" s="308"/>
      <c r="F4" s="308"/>
      <c r="G4" s="308"/>
    </row>
    <row r="5" spans="1:9" s="26" customFormat="1" ht="15">
      <c r="C5" s="27"/>
      <c r="D5" s="28"/>
      <c r="E5" s="28"/>
      <c r="F5" s="28"/>
    </row>
    <row r="6" spans="1:9" s="29" customFormat="1" ht="18" customHeight="1">
      <c r="B6" s="311" t="s">
        <v>88</v>
      </c>
      <c r="C6" s="311"/>
      <c r="D6" s="311"/>
      <c r="E6" s="311"/>
      <c r="F6" s="311"/>
      <c r="G6" s="311"/>
      <c r="H6" s="311"/>
    </row>
    <row r="7" spans="1:9" s="24" customFormat="1" ht="14.45" customHeight="1">
      <c r="B7" s="311"/>
      <c r="C7" s="311"/>
      <c r="D7" s="311"/>
      <c r="E7" s="311"/>
      <c r="F7" s="311"/>
      <c r="G7" s="311"/>
      <c r="H7" s="311"/>
    </row>
    <row r="8" spans="1:9" s="24" customFormat="1" ht="31.5" customHeight="1">
      <c r="B8" s="311"/>
      <c r="C8" s="311"/>
      <c r="D8" s="311"/>
      <c r="E8" s="311"/>
      <c r="F8" s="311"/>
      <c r="G8" s="311"/>
      <c r="H8" s="311"/>
    </row>
    <row r="9" spans="1:9" s="24" customFormat="1" ht="15.75" thickBot="1">
      <c r="B9" s="312"/>
      <c r="C9" s="312"/>
      <c r="D9" s="312"/>
      <c r="E9" s="312"/>
      <c r="F9" s="312"/>
      <c r="G9" s="312"/>
    </row>
    <row r="10" spans="1:9" ht="29.45" customHeight="1" thickTop="1">
      <c r="B10" s="309" t="s">
        <v>29</v>
      </c>
      <c r="C10" s="310"/>
      <c r="D10" s="310"/>
      <c r="E10" s="71" t="s">
        <v>30</v>
      </c>
      <c r="F10" s="71" t="s">
        <v>31</v>
      </c>
      <c r="G10" s="62" t="s">
        <v>32</v>
      </c>
    </row>
    <row r="11" spans="1:9" ht="21.6" customHeight="1">
      <c r="B11" s="65">
        <v>1</v>
      </c>
      <c r="C11" s="306" t="s">
        <v>50</v>
      </c>
      <c r="D11" s="306"/>
      <c r="E11" s="139"/>
      <c r="F11" s="139"/>
      <c r="G11" s="140"/>
    </row>
    <row r="12" spans="1:9" ht="21.6" customHeight="1">
      <c r="B12" s="65">
        <v>2</v>
      </c>
      <c r="C12" s="306" t="s">
        <v>49</v>
      </c>
      <c r="D12" s="306"/>
      <c r="E12" s="139"/>
      <c r="F12" s="139"/>
      <c r="G12" s="140"/>
    </row>
    <row r="13" spans="1:9" ht="21.6" customHeight="1">
      <c r="B13" s="65">
        <v>3</v>
      </c>
      <c r="C13" s="70" t="s">
        <v>51</v>
      </c>
      <c r="D13" s="70"/>
      <c r="E13" s="139"/>
      <c r="F13" s="139"/>
      <c r="G13" s="140"/>
    </row>
    <row r="14" spans="1:9" ht="21.6" customHeight="1">
      <c r="B14" s="65">
        <v>4</v>
      </c>
      <c r="C14" s="306" t="s">
        <v>52</v>
      </c>
      <c r="D14" s="306"/>
      <c r="E14" s="139"/>
      <c r="F14" s="139"/>
      <c r="G14" s="140"/>
    </row>
    <row r="15" spans="1:9" ht="21.6" customHeight="1">
      <c r="B15" s="65">
        <v>5</v>
      </c>
      <c r="C15" s="306" t="s">
        <v>53</v>
      </c>
      <c r="D15" s="306"/>
      <c r="E15" s="139"/>
      <c r="F15" s="139"/>
      <c r="G15" s="140"/>
    </row>
    <row r="16" spans="1:9" ht="21.6" customHeight="1" thickBot="1">
      <c r="B16" s="66">
        <v>6</v>
      </c>
      <c r="C16" s="307" t="s">
        <v>54</v>
      </c>
      <c r="D16" s="307"/>
      <c r="E16" s="141"/>
      <c r="F16" s="141"/>
      <c r="G16" s="142"/>
    </row>
    <row r="17" ht="13.5" thickTop="1"/>
  </sheetData>
  <sheetProtection password="CA9B" sheet="1" objects="1" scenarios="1" selectLockedCells="1"/>
  <mergeCells count="11">
    <mergeCell ref="C12:D12"/>
    <mergeCell ref="C14:D14"/>
    <mergeCell ref="C15:D15"/>
    <mergeCell ref="C16:D16"/>
    <mergeCell ref="A2:H2"/>
    <mergeCell ref="A3:H3"/>
    <mergeCell ref="D4:G4"/>
    <mergeCell ref="B10:D10"/>
    <mergeCell ref="B6:H8"/>
    <mergeCell ref="C11:D11"/>
    <mergeCell ref="B9:G9"/>
  </mergeCells>
  <pageMargins left="0.51" right="0.49" top="0.5" bottom="0.75" header="0.2" footer="0.3"/>
  <pageSetup orientation="portrait" r:id="rId1"/>
  <headerFooter>
    <oddHeader>&amp;L&amp;9Title:  Invitation to Bid for Solid Waste Collection Services
Bid Number:  BC-01-23-13-20
Opening Date:  January 23, 2013 at 2:00 p.m.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Residential Option 1</vt:lpstr>
      <vt:lpstr>Residential Option 2</vt:lpstr>
      <vt:lpstr>Residential Option 3</vt:lpstr>
      <vt:lpstr>Commercial</vt:lpstr>
      <vt:lpstr>NOT TO EXCEED Commercial</vt:lpstr>
      <vt:lpstr>Commercial Recycling</vt:lpstr>
      <vt:lpstr>Sheet1</vt:lpstr>
      <vt:lpstr>Commercial!Print_Area</vt:lpstr>
      <vt:lpstr>'NOT TO EXCEED Commercial'!Print_Area</vt:lpstr>
      <vt:lpstr>'Residential Option 1'!Print_Area</vt:lpstr>
      <vt:lpstr>'Residential Option 2'!Print_Area</vt:lpstr>
      <vt:lpstr>'Residential Option 3'!Print_Area</vt:lpstr>
    </vt:vector>
  </TitlesOfParts>
  <Company>Kessler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Shelly Kelley</cp:lastModifiedBy>
  <cp:lastPrinted>2012-12-14T13:55:23Z</cp:lastPrinted>
  <dcterms:created xsi:type="dcterms:W3CDTF">2003-06-26T15:36:09Z</dcterms:created>
  <dcterms:modified xsi:type="dcterms:W3CDTF">2013-01-16T22:03:38Z</dcterms:modified>
</cp:coreProperties>
</file>